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19815" windowHeight="711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179" i="9" l="1"/>
  <c r="C179" i="9"/>
  <c r="D178" i="9"/>
  <c r="C178" i="9"/>
  <c r="D177" i="9"/>
  <c r="C177" i="9"/>
  <c r="D176" i="9"/>
  <c r="C176" i="9"/>
  <c r="D175" i="9"/>
  <c r="C175" i="9"/>
  <c r="D174" i="9"/>
  <c r="C174" i="9"/>
  <c r="D173" i="9"/>
  <c r="C173" i="9"/>
  <c r="D172" i="9"/>
  <c r="C172" i="9"/>
  <c r="D171" i="9"/>
  <c r="C171" i="9"/>
  <c r="D170" i="9"/>
  <c r="C170" i="9"/>
  <c r="D169" i="9"/>
  <c r="C169" i="9"/>
  <c r="D168" i="9"/>
  <c r="C168" i="9"/>
  <c r="D167" i="9"/>
  <c r="C167" i="9"/>
  <c r="D165" i="9"/>
  <c r="C165" i="9"/>
  <c r="D164" i="9"/>
  <c r="C164" i="9"/>
  <c r="D163" i="9"/>
  <c r="C163" i="9"/>
  <c r="D162" i="9"/>
  <c r="C162" i="9"/>
  <c r="D161" i="9"/>
  <c r="C161" i="9"/>
  <c r="D160" i="9"/>
  <c r="C160" i="9"/>
  <c r="D159" i="9"/>
  <c r="C159" i="9"/>
  <c r="D158" i="9"/>
  <c r="C158" i="9"/>
  <c r="D157" i="9"/>
  <c r="C157" i="9"/>
  <c r="D156" i="9"/>
  <c r="C156" i="9"/>
  <c r="D155" i="9"/>
  <c r="C155" i="9"/>
  <c r="D154" i="9"/>
  <c r="C154" i="9"/>
  <c r="D153" i="9"/>
  <c r="C153" i="9"/>
  <c r="D152" i="9"/>
  <c r="C152" i="9"/>
  <c r="D151" i="9"/>
  <c r="C151" i="9"/>
  <c r="D150" i="9"/>
  <c r="C150" i="9"/>
  <c r="D149" i="9"/>
  <c r="C149" i="9"/>
  <c r="D148" i="9"/>
  <c r="C148" i="9"/>
  <c r="D147" i="9"/>
  <c r="C147" i="9"/>
  <c r="D146" i="9"/>
  <c r="C146" i="9"/>
  <c r="D145" i="9"/>
  <c r="C145" i="9"/>
  <c r="D144" i="9"/>
  <c r="C144" i="9"/>
  <c r="D142" i="9"/>
  <c r="C142" i="9"/>
  <c r="D141" i="9"/>
  <c r="C141" i="9"/>
  <c r="D140" i="9"/>
  <c r="C140" i="9"/>
  <c r="D139" i="9"/>
  <c r="C139" i="9"/>
  <c r="D138" i="9"/>
  <c r="C138" i="9"/>
  <c r="D137" i="9"/>
  <c r="C137" i="9"/>
  <c r="D136" i="9"/>
  <c r="C136" i="9"/>
  <c r="D135" i="9"/>
  <c r="C135" i="9"/>
  <c r="D125" i="9"/>
  <c r="C125" i="9"/>
  <c r="D124" i="9"/>
  <c r="C124" i="9"/>
  <c r="D123" i="9"/>
  <c r="C123" i="9"/>
  <c r="D122" i="9"/>
  <c r="C122" i="9"/>
  <c r="D121" i="9"/>
  <c r="C121" i="9"/>
  <c r="D120" i="9"/>
  <c r="C120" i="9"/>
  <c r="D119" i="9"/>
  <c r="C119" i="9"/>
  <c r="D118" i="9"/>
  <c r="C118" i="9"/>
  <c r="D117" i="9"/>
  <c r="C117" i="9"/>
  <c r="D116" i="9"/>
  <c r="C116" i="9"/>
  <c r="D115" i="9"/>
  <c r="C115" i="9"/>
  <c r="D114" i="9"/>
  <c r="C114" i="9"/>
  <c r="D113" i="9"/>
  <c r="C113" i="9"/>
  <c r="D112" i="9"/>
  <c r="C112" i="9"/>
  <c r="D111" i="9"/>
  <c r="C111" i="9"/>
  <c r="D110" i="9"/>
  <c r="C110" i="9"/>
  <c r="D109" i="9"/>
  <c r="C109" i="9"/>
  <c r="D108" i="9"/>
  <c r="C108" i="9"/>
  <c r="D107" i="9"/>
  <c r="C107" i="9"/>
  <c r="D106" i="9"/>
  <c r="C106" i="9"/>
  <c r="D105" i="9"/>
  <c r="C105" i="9"/>
  <c r="D103" i="9"/>
  <c r="C103" i="9"/>
  <c r="D102" i="9"/>
  <c r="C102" i="9"/>
  <c r="D101" i="9"/>
  <c r="C101" i="9"/>
  <c r="D100" i="9"/>
  <c r="C100" i="9"/>
  <c r="D99" i="9"/>
  <c r="C99" i="9"/>
  <c r="D98" i="9"/>
  <c r="C98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8" i="9"/>
  <c r="D87" i="9"/>
  <c r="C87" i="9"/>
  <c r="D86" i="9"/>
  <c r="C86" i="9"/>
  <c r="D85" i="9"/>
  <c r="C85" i="9"/>
  <c r="D83" i="9"/>
  <c r="C83" i="9"/>
  <c r="D82" i="9"/>
  <c r="C82" i="9"/>
  <c r="D81" i="9"/>
  <c r="C81" i="9"/>
  <c r="D79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C59" i="9"/>
  <c r="D58" i="9"/>
  <c r="C58" i="9"/>
  <c r="D57" i="9"/>
  <c r="C57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179" i="8"/>
  <c r="C179" i="8"/>
  <c r="D178" i="8"/>
  <c r="C178" i="8"/>
  <c r="D177" i="8"/>
  <c r="C177" i="8"/>
  <c r="D176" i="8"/>
  <c r="C176" i="8"/>
  <c r="D175" i="8"/>
  <c r="C175" i="8"/>
  <c r="D174" i="8"/>
  <c r="C174" i="8"/>
  <c r="D173" i="8"/>
  <c r="C173" i="8"/>
  <c r="D172" i="8"/>
  <c r="C172" i="8"/>
  <c r="D171" i="8"/>
  <c r="C171" i="8"/>
  <c r="D170" i="8"/>
  <c r="C170" i="8"/>
  <c r="D169" i="8"/>
  <c r="C169" i="8"/>
  <c r="D168" i="8"/>
  <c r="C168" i="8"/>
  <c r="D167" i="8"/>
  <c r="C167" i="8"/>
  <c r="D166" i="8"/>
  <c r="C166" i="8"/>
  <c r="D165" i="8"/>
  <c r="C165" i="8"/>
  <c r="D164" i="8"/>
  <c r="C164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D154" i="8"/>
  <c r="C154" i="8"/>
  <c r="D153" i="8"/>
  <c r="C153" i="8"/>
  <c r="D152" i="8"/>
  <c r="C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41" i="8"/>
  <c r="C141" i="8"/>
  <c r="D140" i="8"/>
  <c r="C140" i="8"/>
  <c r="D139" i="8"/>
  <c r="C139" i="8"/>
  <c r="D138" i="8"/>
  <c r="C138" i="8"/>
  <c r="D137" i="8"/>
  <c r="C137" i="8"/>
  <c r="D136" i="8"/>
  <c r="C136" i="8"/>
  <c r="D135" i="8"/>
  <c r="C135" i="8"/>
  <c r="D134" i="8"/>
  <c r="C134" i="8"/>
  <c r="D133" i="8"/>
  <c r="C133" i="8"/>
  <c r="D132" i="8"/>
  <c r="C132" i="8"/>
  <c r="D131" i="8"/>
  <c r="C131" i="8"/>
  <c r="D130" i="8"/>
  <c r="C130" i="8"/>
  <c r="D129" i="8"/>
  <c r="C129" i="8"/>
  <c r="D128" i="8"/>
  <c r="C128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3" i="8"/>
  <c r="C83" i="8"/>
  <c r="D82" i="8"/>
  <c r="C82" i="8"/>
  <c r="D81" i="8"/>
  <c r="C81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176" i="1" l="1"/>
  <c r="O174" i="1"/>
  <c r="M174" i="1"/>
  <c r="M172" i="1"/>
  <c r="AD171" i="1"/>
  <c r="O171" i="1"/>
  <c r="M171" i="1"/>
  <c r="O170" i="1"/>
  <c r="M170" i="1"/>
  <c r="M167" i="1"/>
  <c r="M163" i="1"/>
  <c r="O162" i="1"/>
  <c r="M162" i="1"/>
  <c r="M161" i="1"/>
  <c r="O157" i="1"/>
  <c r="M157" i="1"/>
  <c r="O156" i="1"/>
  <c r="M156" i="1"/>
  <c r="O155" i="1"/>
  <c r="M155" i="1"/>
  <c r="M153" i="1"/>
  <c r="M152" i="1"/>
  <c r="O150" i="1"/>
  <c r="M150" i="1"/>
  <c r="M149" i="1"/>
  <c r="O148" i="1"/>
  <c r="M148" i="1"/>
  <c r="H148" i="1"/>
  <c r="O147" i="1"/>
  <c r="M147" i="1"/>
  <c r="M146" i="1"/>
  <c r="M145" i="1"/>
  <c r="O144" i="1"/>
  <c r="M144" i="1"/>
  <c r="O143" i="1"/>
  <c r="M143" i="1"/>
  <c r="M142" i="1"/>
  <c r="H142" i="1"/>
  <c r="H143" i="1" s="1"/>
  <c r="H144" i="1" s="1"/>
  <c r="H145" i="1" s="1"/>
  <c r="H146" i="1" s="1"/>
  <c r="M141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D132" i="1"/>
  <c r="D133" i="1" s="1"/>
  <c r="D134" i="1" s="1"/>
  <c r="D135" i="1" s="1"/>
  <c r="D136" i="1" s="1"/>
  <c r="D137" i="1" s="1"/>
  <c r="D138" i="1" s="1"/>
  <c r="O130" i="1"/>
  <c r="M130" i="1"/>
  <c r="O129" i="1"/>
  <c r="M129" i="1"/>
  <c r="M128" i="1"/>
  <c r="M127" i="1"/>
  <c r="M126" i="1"/>
  <c r="O125" i="1"/>
  <c r="M125" i="1"/>
  <c r="O124" i="1"/>
  <c r="M124" i="1"/>
  <c r="M123" i="1"/>
  <c r="M122" i="1"/>
  <c r="O121" i="1"/>
  <c r="M121" i="1"/>
  <c r="M120" i="1"/>
  <c r="E120" i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O119" i="1"/>
  <c r="M119" i="1"/>
  <c r="E119" i="1"/>
  <c r="O118" i="1"/>
  <c r="M118" i="1"/>
  <c r="M117" i="1"/>
  <c r="O116" i="1"/>
  <c r="M116" i="1"/>
  <c r="O115" i="1"/>
  <c r="M115" i="1"/>
  <c r="O114" i="1"/>
  <c r="M114" i="1"/>
  <c r="O113" i="1"/>
  <c r="M113" i="1"/>
  <c r="M112" i="1"/>
  <c r="O111" i="1"/>
  <c r="M111" i="1"/>
  <c r="O110" i="1"/>
  <c r="M110" i="1"/>
  <c r="O109" i="1"/>
  <c r="M109" i="1"/>
  <c r="O108" i="1"/>
  <c r="M108" i="1"/>
  <c r="M107" i="1"/>
  <c r="O106" i="1"/>
  <c r="M106" i="1"/>
  <c r="O105" i="1"/>
  <c r="M105" i="1"/>
  <c r="M104" i="1"/>
  <c r="M103" i="1"/>
  <c r="O102" i="1"/>
  <c r="M102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7" i="1"/>
  <c r="M87" i="1"/>
  <c r="O86" i="1"/>
  <c r="M86" i="1"/>
  <c r="O85" i="1"/>
  <c r="M85" i="1"/>
  <c r="M83" i="1"/>
  <c r="M82" i="1"/>
  <c r="M81" i="1"/>
  <c r="M80" i="1"/>
  <c r="O79" i="1"/>
  <c r="M79" i="1"/>
  <c r="M78" i="1"/>
  <c r="O77" i="1"/>
  <c r="M77" i="1"/>
  <c r="O76" i="1"/>
  <c r="M76" i="1"/>
  <c r="M75" i="1"/>
  <c r="M74" i="1"/>
  <c r="O72" i="1"/>
  <c r="M72" i="1"/>
  <c r="O71" i="1"/>
  <c r="M71" i="1"/>
  <c r="O70" i="1"/>
  <c r="M70" i="1"/>
  <c r="O69" i="1"/>
  <c r="M69" i="1"/>
  <c r="O68" i="1"/>
  <c r="M68" i="1"/>
  <c r="D68" i="1"/>
  <c r="D70" i="1" s="1"/>
  <c r="D71" i="1" s="1"/>
  <c r="D72" i="1" s="1"/>
  <c r="D73" i="1" s="1"/>
  <c r="M67" i="1"/>
  <c r="O66" i="1"/>
  <c r="M66" i="1"/>
  <c r="O65" i="1"/>
  <c r="M65" i="1"/>
  <c r="O64" i="1"/>
  <c r="M64" i="1"/>
  <c r="M63" i="1"/>
  <c r="M62" i="1"/>
  <c r="D62" i="1"/>
  <c r="D63" i="1" s="1"/>
  <c r="D64" i="1" s="1"/>
  <c r="D65" i="1" s="1"/>
  <c r="D66" i="1" s="1"/>
  <c r="O61" i="1"/>
  <c r="M61" i="1"/>
  <c r="O60" i="1"/>
  <c r="M60" i="1"/>
  <c r="O59" i="1"/>
  <c r="M59" i="1"/>
  <c r="O58" i="1"/>
  <c r="M58" i="1"/>
  <c r="O57" i="1"/>
  <c r="M57" i="1"/>
  <c r="O56" i="1"/>
  <c r="M56" i="1"/>
  <c r="M55" i="1"/>
  <c r="O54" i="1"/>
  <c r="M54" i="1"/>
  <c r="D54" i="1"/>
  <c r="D55" i="1" s="1"/>
  <c r="D56" i="1" s="1"/>
  <c r="O53" i="1"/>
  <c r="M53" i="1"/>
  <c r="O52" i="1"/>
  <c r="M52" i="1"/>
  <c r="M51" i="1"/>
  <c r="M50" i="1"/>
  <c r="M49" i="1"/>
  <c r="O48" i="1"/>
  <c r="M48" i="1"/>
  <c r="M47" i="1"/>
  <c r="O45" i="1"/>
  <c r="M45" i="1"/>
  <c r="M44" i="1"/>
  <c r="O43" i="1"/>
  <c r="M43" i="1"/>
  <c r="M42" i="1"/>
  <c r="M41" i="1"/>
  <c r="O40" i="1"/>
  <c r="M40" i="1"/>
  <c r="O39" i="1"/>
  <c r="M39" i="1"/>
  <c r="O38" i="1"/>
  <c r="M38" i="1"/>
  <c r="O37" i="1"/>
  <c r="M37" i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9" i="1" s="1"/>
  <c r="D50" i="1" s="1"/>
  <c r="D51" i="1" s="1"/>
  <c r="M36" i="1"/>
  <c r="O35" i="1"/>
  <c r="M35" i="1"/>
  <c r="D35" i="1"/>
  <c r="O34" i="1"/>
  <c r="M34" i="1"/>
  <c r="O33" i="1"/>
  <c r="M33" i="1"/>
  <c r="M32" i="1"/>
  <c r="D32" i="1"/>
  <c r="O31" i="1"/>
  <c r="M31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D24" i="1"/>
  <c r="D25" i="1" s="1"/>
  <c r="M23" i="1"/>
  <c r="O22" i="1"/>
  <c r="M22" i="1"/>
  <c r="O21" i="1"/>
  <c r="M21" i="1"/>
  <c r="O20" i="1"/>
  <c r="M20" i="1"/>
  <c r="O19" i="1"/>
  <c r="M19" i="1"/>
  <c r="O18" i="1"/>
  <c r="M18" i="1"/>
  <c r="D18" i="1"/>
  <c r="D19" i="1" s="1"/>
  <c r="D20" i="1" s="1"/>
  <c r="D21" i="1" s="1"/>
  <c r="O17" i="1"/>
  <c r="M17" i="1"/>
  <c r="O16" i="1"/>
  <c r="M16" i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O14" i="1"/>
  <c r="M14" i="1"/>
  <c r="E14" i="1"/>
  <c r="D14" i="1"/>
  <c r="M13" i="1"/>
  <c r="O12" i="1"/>
  <c r="M12" i="1"/>
  <c r="O11" i="1"/>
  <c r="M11" i="1"/>
  <c r="AD10" i="1"/>
  <c r="AD11" i="1" s="1"/>
  <c r="AD12" i="1" s="1"/>
  <c r="O10" i="1"/>
  <c r="M10" i="1"/>
  <c r="D10" i="1"/>
  <c r="D11" i="1" s="1"/>
  <c r="D12" i="1" s="1"/>
  <c r="AD9" i="1"/>
  <c r="M9" i="1"/>
  <c r="E9" i="1"/>
  <c r="E10" i="1" s="1"/>
  <c r="E11" i="1" s="1"/>
  <c r="E12" i="1" s="1"/>
  <c r="O8" i="1"/>
  <c r="M8" i="1"/>
  <c r="E77" i="1" l="1"/>
  <c r="E78" i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</calcChain>
</file>

<file path=xl/sharedStrings.xml><?xml version="1.0" encoding="utf-8"?>
<sst xmlns="http://schemas.openxmlformats.org/spreadsheetml/2006/main" count="8821" uniqueCount="631">
  <si>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</si>
  <si>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</si>
  <si>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</si>
  <si>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</si>
  <si>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</si>
  <si>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</si>
  <si>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</si>
  <si>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</si>
  <si>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</si>
  <si>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</si>
  <si>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</si>
  <si>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</si>
  <si>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</si>
  <si>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</si>
  <si>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</si>
  <si>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</si>
  <si>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</si>
  <si>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</si>
  <si>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</si>
  <si>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</si>
  <si>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</si>
  <si>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</si>
  <si>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</si>
  <si>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</si>
  <si>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</si>
  <si>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</si>
  <si>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</si>
  <si>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</si>
  <si>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</si>
  <si>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</si>
  <si>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</si>
  <si>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</si>
  <si>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</si>
  <si>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</si>
  <si>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</si>
  <si>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</si>
  <si>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</si>
  <si>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</si>
  <si>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</si>
  <si>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</si>
  <si>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</si>
  <si>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</si>
  <si>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</si>
  <si>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</si>
  <si>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</si>
  <si>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</si>
  <si>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</si>
  <si>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</si>
  <si>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</si>
  <si>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</si>
  <si>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</si>
  <si>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</si>
  <si>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</si>
  <si>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</si>
  <si>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</si>
  <si>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</si>
  <si>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</si>
  <si>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</si>
  <si>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</si>
  <si>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</si>
  <si>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</si>
  <si>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</si>
  <si>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</si>
  <si>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</si>
  <si>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</si>
  <si>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</si>
  <si>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</si>
  <si>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</si>
  <si>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</si>
  <si>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</si>
  <si>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</si>
  <si>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</si>
  <si>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</si>
  <si>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</si>
  <si>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</si>
  <si>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</si>
  <si>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</si>
  <si>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</si>
  <si>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</si>
  <si>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</si>
  <si>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</si>
  <si>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</si>
  <si>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</si>
  <si>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</si>
  <si>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</si>
  <si>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</si>
  <si>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</si>
  <si>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</si>
  <si>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</si>
  <si>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</si>
  <si>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</si>
  <si>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</si>
  <si>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</si>
  <si>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</si>
  <si>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</si>
  <si>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</si>
  <si>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</si>
  <si>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</si>
  <si>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</si>
  <si>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</si>
  <si>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</si>
  <si>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</si>
  <si>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</si>
  <si>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</si>
  <si>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</si>
  <si>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</si>
  <si>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</si>
  <si>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</si>
  <si>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</si>
  <si>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</si>
  <si>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</si>
  <si>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</si>
  <si>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</si>
  <si>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</si>
  <si>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</si>
  <si>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</si>
  <si>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</si>
  <si>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</si>
  <si>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</si>
  <si>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</si>
  <si>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</si>
  <si>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</si>
  <si>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</si>
  <si>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</si>
  <si>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</si>
  <si>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</si>
  <si>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</si>
  <si>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</si>
  <si>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</si>
  <si>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</si>
  <si>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</si>
  <si>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</si>
  <si>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</si>
  <si>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</si>
  <si>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</si>
  <si>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</si>
  <si>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</si>
  <si>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</si>
  <si>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</si>
  <si>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</si>
  <si>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</si>
  <si>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</si>
  <si>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</si>
  <si>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</si>
  <si>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</si>
  <si>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</si>
  <si>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</si>
  <si>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</si>
  <si>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</si>
  <si>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</si>
  <si>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</si>
  <si>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</si>
  <si>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</si>
  <si>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</si>
  <si>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</si>
  <si>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</si>
  <si>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</si>
  <si>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</si>
  <si>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</si>
  <si>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</si>
  <si>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</si>
  <si>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</si>
  <si>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</si>
  <si>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</si>
  <si>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</si>
  <si>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</si>
  <si>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</si>
  <si>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</si>
  <si>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</si>
  <si>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</si>
  <si>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</si>
  <si>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</si>
  <si>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</si>
  <si>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</si>
  <si>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</si>
  <si>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</si>
  <si>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</si>
  <si>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</si>
  <si>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</si>
  <si>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</si>
  <si>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</si>
  <si>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</si>
  <si>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</si>
  <si>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</si>
  <si>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</si>
  <si>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</si>
  <si>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</si>
  <si>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</si>
  <si>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</si>
  <si>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</si>
  <si>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</si>
  <si>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</si>
  <si>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</si>
  <si>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</si>
  <si>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</si>
  <si>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</si>
  <si>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</si>
  <si>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</si>
  <si>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</si>
  <si>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</si>
  <si>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</si>
  <si>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</si>
  <si>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</si>
  <si>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</si>
  <si>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</si>
  <si>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</si>
  <si>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</si>
  <si>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</si>
  <si>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</si>
  <si>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</si>
  <si>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</si>
  <si>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</si>
  <si>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</si>
  <si>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</si>
  <si>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PRESIDENCIA</t>
  </si>
  <si>
    <t>HOMERO</t>
  </si>
  <si>
    <t>MARTINEZ</t>
  </si>
  <si>
    <t>LEYVA</t>
  </si>
  <si>
    <t>PESOS</t>
  </si>
  <si>
    <t>Tesorería Municipal</t>
  </si>
  <si>
    <t>SECRETARIO PARTICULAR</t>
  </si>
  <si>
    <t>JESUS</t>
  </si>
  <si>
    <t>MADRIGAL</t>
  </si>
  <si>
    <t>GARCIA</t>
  </si>
  <si>
    <t>SECRETARIA C</t>
  </si>
  <si>
    <t>YULIANA</t>
  </si>
  <si>
    <t xml:space="preserve">HERNANDEZ </t>
  </si>
  <si>
    <t>DUARTE</t>
  </si>
  <si>
    <t>CHOFER</t>
  </si>
  <si>
    <t>MARIO</t>
  </si>
  <si>
    <t xml:space="preserve">ROA </t>
  </si>
  <si>
    <t>MEJIA</t>
  </si>
  <si>
    <t>AUXILIAR DE DEPORTE</t>
  </si>
  <si>
    <t>ALEJANDRE</t>
  </si>
  <si>
    <t>LINARES</t>
  </si>
  <si>
    <t>ASISTENTE</t>
  </si>
  <si>
    <t>PICENO</t>
  </si>
  <si>
    <t>ZARAGOZA</t>
  </si>
  <si>
    <t>JEFE DE TENENCIA ZIQUITARO</t>
  </si>
  <si>
    <t>JEFE DE TENENCIA</t>
  </si>
  <si>
    <t>VERONICA</t>
  </si>
  <si>
    <t>BOLAÑOS</t>
  </si>
  <si>
    <t>PUGA</t>
  </si>
  <si>
    <t xml:space="preserve">JEFE DE TENENCIA SANTA FE </t>
  </si>
  <si>
    <t>JEFE DE TENENCIA DEL RIO</t>
  </si>
  <si>
    <t>JOSE MIGUEL</t>
  </si>
  <si>
    <t xml:space="preserve">RODRIGUEZ </t>
  </si>
  <si>
    <t>VARGAS</t>
  </si>
  <si>
    <t>DIR. CASA DE LA CULTURA</t>
  </si>
  <si>
    <t xml:space="preserve">NEREYDA M. </t>
  </si>
  <si>
    <t>LEAL</t>
  </si>
  <si>
    <t>RODRIGUEZ</t>
  </si>
  <si>
    <t>ASESOR</t>
  </si>
  <si>
    <t>MANUEL</t>
  </si>
  <si>
    <t>SUBDIRECCION</t>
  </si>
  <si>
    <t xml:space="preserve">GERARDO </t>
  </si>
  <si>
    <t>GOMEZ</t>
  </si>
  <si>
    <t>MORALES</t>
  </si>
  <si>
    <t>AUXILIAR</t>
  </si>
  <si>
    <t>MARIA TERESA</t>
  </si>
  <si>
    <t>G.</t>
  </si>
  <si>
    <t>BIBLIOTECARIA</t>
  </si>
  <si>
    <t>LUZ VIRIDIANA</t>
  </si>
  <si>
    <t>CAMPOS</t>
  </si>
  <si>
    <t>SALGADO</t>
  </si>
  <si>
    <t>GUADALUPE</t>
  </si>
  <si>
    <t>NARANJO</t>
  </si>
  <si>
    <t>DIRECTOR DE COORDINACIÓN Y PLANEACIÓN</t>
  </si>
  <si>
    <t>PLANEACIÓN Y ATENCIÓN AL MIGRANTE</t>
  </si>
  <si>
    <t>JUAN CARLOS</t>
  </si>
  <si>
    <t>TORRES</t>
  </si>
  <si>
    <t>RIVAS</t>
  </si>
  <si>
    <t>ENLACE AL MIGRANTE</t>
  </si>
  <si>
    <t>RAMIRO ALBERTO</t>
  </si>
  <si>
    <t>ABREU</t>
  </si>
  <si>
    <t>COORDINADOR DEL MIGRANTE</t>
  </si>
  <si>
    <t>MOISES</t>
  </si>
  <si>
    <t>TRASPARENCIA</t>
  </si>
  <si>
    <t>ELISEO</t>
  </si>
  <si>
    <t>SUAREZ</t>
  </si>
  <si>
    <t>SECRETARIO</t>
  </si>
  <si>
    <t xml:space="preserve">SECRETARIA </t>
  </si>
  <si>
    <t>GUILLERMO</t>
  </si>
  <si>
    <t>SANCHEZ</t>
  </si>
  <si>
    <t>CERVANTES</t>
  </si>
  <si>
    <t>MARIA SELENE</t>
  </si>
  <si>
    <t>VENTURA</t>
  </si>
  <si>
    <t>AUXILIAR GRAL A</t>
  </si>
  <si>
    <t>MIGUEL ANGEL</t>
  </si>
  <si>
    <t>ROA</t>
  </si>
  <si>
    <t>LARA</t>
  </si>
  <si>
    <t>SINDICO MUNICIPAL</t>
  </si>
  <si>
    <t>SINDICATURA</t>
  </si>
  <si>
    <t>NERISSA GARCIA RAYA</t>
  </si>
  <si>
    <t>RAYA</t>
  </si>
  <si>
    <t>ASESOR JURIDICO</t>
  </si>
  <si>
    <t>CINTHIA CONSUELO</t>
  </si>
  <si>
    <t>RAMIREZ</t>
  </si>
  <si>
    <t>AUXILIAR JURIDICO</t>
  </si>
  <si>
    <t>ERICK RAMON</t>
  </si>
  <si>
    <t>BUSTOS</t>
  </si>
  <si>
    <t>RANGEL</t>
  </si>
  <si>
    <t>SECRETARIA</t>
  </si>
  <si>
    <t>VICTORIA</t>
  </si>
  <si>
    <t>DE LEON</t>
  </si>
  <si>
    <t>TESORERO MUNICIPAL</t>
  </si>
  <si>
    <t>TESORERIA</t>
  </si>
  <si>
    <t>JULIO</t>
  </si>
  <si>
    <t>MURILLO</t>
  </si>
  <si>
    <t>HERRERA</t>
  </si>
  <si>
    <t>CONTADOR MUNICIPAL</t>
  </si>
  <si>
    <t>VICTOR HUGO</t>
  </si>
  <si>
    <t>ARROYO</t>
  </si>
  <si>
    <t>ENCARGADO DE EGRESOS</t>
  </si>
  <si>
    <t>JUAN GABRIEL</t>
  </si>
  <si>
    <t>HERNANDEZ</t>
  </si>
  <si>
    <t xml:space="preserve">ASESOR </t>
  </si>
  <si>
    <t>JUAN</t>
  </si>
  <si>
    <t>FUENTES</t>
  </si>
  <si>
    <t>JEFE DE PREDIAL</t>
  </si>
  <si>
    <t>CRISTINA FABIOLA</t>
  </si>
  <si>
    <t>ARELLANO</t>
  </si>
  <si>
    <t>AUXILIAR CONTABLE</t>
  </si>
  <si>
    <t>EDUARDO</t>
  </si>
  <si>
    <t>OLIVARES</t>
  </si>
  <si>
    <t>BASURTO</t>
  </si>
  <si>
    <t>ENC. DE INGRESOS</t>
  </si>
  <si>
    <t>CELENE</t>
  </si>
  <si>
    <t>BAEZ</t>
  </si>
  <si>
    <t>AUXILIAR ADMVO.</t>
  </si>
  <si>
    <t>ALONDRA CELESTE</t>
  </si>
  <si>
    <t xml:space="preserve">SERVIN </t>
  </si>
  <si>
    <t>PANTEONERO</t>
  </si>
  <si>
    <t xml:space="preserve">JOSE PABLO </t>
  </si>
  <si>
    <t>AVILA</t>
  </si>
  <si>
    <t>COB. DE MERCADO</t>
  </si>
  <si>
    <t>ALEJANDRO</t>
  </si>
  <si>
    <t>ESPINOZA</t>
  </si>
  <si>
    <t>AUXILIAR DE PREDIAL</t>
  </si>
  <si>
    <t>YESENIA</t>
  </si>
  <si>
    <t xml:space="preserve">LEYVA </t>
  </si>
  <si>
    <t>MORENO</t>
  </si>
  <si>
    <t>ENC. DEL RASTRO</t>
  </si>
  <si>
    <t>FRANCISCO</t>
  </si>
  <si>
    <t>DIR. OBRAS PUBLICAS A</t>
  </si>
  <si>
    <t>OBRAS PUBLICAS</t>
  </si>
  <si>
    <t>ROMERO</t>
  </si>
  <si>
    <t>ASESORIA EN DIREC. DE OBRAS PUBLICAS</t>
  </si>
  <si>
    <t>JOSE</t>
  </si>
  <si>
    <t>VEGA</t>
  </si>
  <si>
    <t>ASESOR TECNICO B</t>
  </si>
  <si>
    <t>JESUS ALONSO</t>
  </si>
  <si>
    <t>SERVIN</t>
  </si>
  <si>
    <t>CHOFER DE EXCAVADORA</t>
  </si>
  <si>
    <t>CARLOS</t>
  </si>
  <si>
    <t>CABELLO</t>
  </si>
  <si>
    <t>CHOFER MOTOCONFORMADORA</t>
  </si>
  <si>
    <t>TOMAS</t>
  </si>
  <si>
    <t>GONZALEZ</t>
  </si>
  <si>
    <t>AUXILIAR TECNICO EN OBRAS</t>
  </si>
  <si>
    <t xml:space="preserve">ERICK </t>
  </si>
  <si>
    <t>JIMENEZ</t>
  </si>
  <si>
    <t>NUÑO</t>
  </si>
  <si>
    <t>AUXILIAR GENERAL A</t>
  </si>
  <si>
    <t>DANIEL</t>
  </si>
  <si>
    <t>RIOS</t>
  </si>
  <si>
    <t>SUPERVISOR DE OBRA</t>
  </si>
  <si>
    <t>GUSTAVO ADOLFO</t>
  </si>
  <si>
    <t>VILLEGAS</t>
  </si>
  <si>
    <t>KAREN PAOLA</t>
  </si>
  <si>
    <t>PAZ</t>
  </si>
  <si>
    <t>CASTRO</t>
  </si>
  <si>
    <t>AUXILIAR SUPERVISOR</t>
  </si>
  <si>
    <t xml:space="preserve">DANIEL </t>
  </si>
  <si>
    <t>LOPEZ</t>
  </si>
  <si>
    <t>SECRETARIA B</t>
  </si>
  <si>
    <t>MAYRA ALEJANDRA</t>
  </si>
  <si>
    <t>VALENCIA</t>
  </si>
  <si>
    <t>ZAMUDIO</t>
  </si>
  <si>
    <t>YESICA</t>
  </si>
  <si>
    <t>CHOFER DE VOLTEO</t>
  </si>
  <si>
    <t>DAVID ALEJANDRO</t>
  </si>
  <si>
    <t xml:space="preserve">OROZCO </t>
  </si>
  <si>
    <t>MOJICA</t>
  </si>
  <si>
    <t xml:space="preserve">RAFAEL </t>
  </si>
  <si>
    <t xml:space="preserve">AGUIÑIGA </t>
  </si>
  <si>
    <t xml:space="preserve">ALFREDO </t>
  </si>
  <si>
    <t>PEREZ</t>
  </si>
  <si>
    <t>MANTENIMIENTO EN PLAZA</t>
  </si>
  <si>
    <t xml:space="preserve">ELEODORO </t>
  </si>
  <si>
    <t>REYES</t>
  </si>
  <si>
    <t>OFICIAL MAYOR</t>
  </si>
  <si>
    <t>OFICIALIA MAYOR</t>
  </si>
  <si>
    <t>DAVID</t>
  </si>
  <si>
    <t>PIMENTEL</t>
  </si>
  <si>
    <t>AUX. GENERAL</t>
  </si>
  <si>
    <t>HECTOR ROMAN</t>
  </si>
  <si>
    <t>ESCAMILLA</t>
  </si>
  <si>
    <t>AUXILIAR A</t>
  </si>
  <si>
    <t>J. REFUGIO</t>
  </si>
  <si>
    <t>VILLALOBOS</t>
  </si>
  <si>
    <t xml:space="preserve">AUXILIAR </t>
  </si>
  <si>
    <t>CLEMENTE</t>
  </si>
  <si>
    <t>DANIA</t>
  </si>
  <si>
    <t>NAVARRO</t>
  </si>
  <si>
    <t>CHOFER PIPA AZUL</t>
  </si>
  <si>
    <t>GERARDO</t>
  </si>
  <si>
    <t>ENC. DE BLOQUERA</t>
  </si>
  <si>
    <t>SERGIO</t>
  </si>
  <si>
    <t>OROZCO</t>
  </si>
  <si>
    <t>LUIS FERNANDO</t>
  </si>
  <si>
    <t>MIGUEL</t>
  </si>
  <si>
    <t>RECOLECTOR BASURA</t>
  </si>
  <si>
    <t>FERNANDO</t>
  </si>
  <si>
    <t>RASTRO MUNICIPAL</t>
  </si>
  <si>
    <t>JORGE</t>
  </si>
  <si>
    <t>RIVERA</t>
  </si>
  <si>
    <t>BAÑOS PLAZA PEN ( MAT)</t>
  </si>
  <si>
    <t>BAÑOS OJO DE AGUA (MAT)</t>
  </si>
  <si>
    <t xml:space="preserve">AVILA </t>
  </si>
  <si>
    <t>DIVERSOS TRABAJOS</t>
  </si>
  <si>
    <t>ISIDRO</t>
  </si>
  <si>
    <t>CASTILLO</t>
  </si>
  <si>
    <t>ENC. BANCO DE MATERIAL</t>
  </si>
  <si>
    <t xml:space="preserve">MAURICIO </t>
  </si>
  <si>
    <t>ENC. AUDITORIO</t>
  </si>
  <si>
    <t>BERNABE</t>
  </si>
  <si>
    <t>EUGENIO</t>
  </si>
  <si>
    <t>MAGAÑA</t>
  </si>
  <si>
    <t>ALUMBRADO PUBLICO</t>
  </si>
  <si>
    <t>MARIO ALBERTO</t>
  </si>
  <si>
    <t>FLORES</t>
  </si>
  <si>
    <t>AUX. ALUMBRADO PUBLICO</t>
  </si>
  <si>
    <t>GUTIERREZ</t>
  </si>
  <si>
    <t>PANTEONERO PENJA</t>
  </si>
  <si>
    <t>TRINIDAD</t>
  </si>
  <si>
    <t>JUAREZ</t>
  </si>
  <si>
    <t xml:space="preserve">PABLO </t>
  </si>
  <si>
    <t>DIAZ</t>
  </si>
  <si>
    <t>ELIODORO</t>
  </si>
  <si>
    <t>PARQUE VEHICULAR</t>
  </si>
  <si>
    <t xml:space="preserve">ANTONIO </t>
  </si>
  <si>
    <t xml:space="preserve">MORA </t>
  </si>
  <si>
    <t>AFANADORA OFICIALIA</t>
  </si>
  <si>
    <t>LUZ MARIA</t>
  </si>
  <si>
    <t>LETICIA</t>
  </si>
  <si>
    <t>AF. BAÑOS PLAZA PRINCIPAL (VESPER.)</t>
  </si>
  <si>
    <t>ELISA</t>
  </si>
  <si>
    <t xml:space="preserve">ORTIZ </t>
  </si>
  <si>
    <t>CHOFER CAMION DE BASURA</t>
  </si>
  <si>
    <t>SANTIAGO</t>
  </si>
  <si>
    <t>AUX. RECOLECTOR CAMION BASURA</t>
  </si>
  <si>
    <t>PETRONILO</t>
  </si>
  <si>
    <t>AUX. RECOLECTOR DE BASURA</t>
  </si>
  <si>
    <t xml:space="preserve">FEDERICO </t>
  </si>
  <si>
    <t>ERNESTO</t>
  </si>
  <si>
    <t>VILLA</t>
  </si>
  <si>
    <t>MORA</t>
  </si>
  <si>
    <t xml:space="preserve">OLGA LIDIA </t>
  </si>
  <si>
    <t>BARAJAS</t>
  </si>
  <si>
    <t>RAMOS</t>
  </si>
  <si>
    <t>DIF MUNICIPAL</t>
  </si>
  <si>
    <t>ERICK ALEJANDRO</t>
  </si>
  <si>
    <t xml:space="preserve">CEFERINO </t>
  </si>
  <si>
    <t>PARQUE MUNICIPAL</t>
  </si>
  <si>
    <t xml:space="preserve">RAUL </t>
  </si>
  <si>
    <t>MARES</t>
  </si>
  <si>
    <t xml:space="preserve">ELIAS </t>
  </si>
  <si>
    <t>ROSITA</t>
  </si>
  <si>
    <t>CEJA</t>
  </si>
  <si>
    <t>CENDEJAS</t>
  </si>
  <si>
    <t>AFANADOR AUDITORIO MPAL.</t>
  </si>
  <si>
    <t>SALVADOR</t>
  </si>
  <si>
    <t>SEPULVEDA</t>
  </si>
  <si>
    <t xml:space="preserve">JESUS </t>
  </si>
  <si>
    <t>GUDIÑO</t>
  </si>
  <si>
    <t>VELADOR PARQUE VEHICULAR</t>
  </si>
  <si>
    <t xml:space="preserve">MANUEL </t>
  </si>
  <si>
    <t>DIRECTOR DEL DEPORTE</t>
  </si>
  <si>
    <t xml:space="preserve">ELISEO </t>
  </si>
  <si>
    <t>ENCARGADO DE ALMACEN</t>
  </si>
  <si>
    <t xml:space="preserve">TRINIDAD </t>
  </si>
  <si>
    <t>QUINTANA</t>
  </si>
  <si>
    <t>SOLDADOR EN OFICIALIA</t>
  </si>
  <si>
    <t>LUIS</t>
  </si>
  <si>
    <t>GALLARDO</t>
  </si>
  <si>
    <t>AUXILIAR EN OFICIALIA</t>
  </si>
  <si>
    <t>AUXILIAR DE COMPRAS</t>
  </si>
  <si>
    <t>RICARDO</t>
  </si>
  <si>
    <t>CHOFER DE AUTOBUS</t>
  </si>
  <si>
    <t>RAFAEL</t>
  </si>
  <si>
    <t>JOAQUIN</t>
  </si>
  <si>
    <t>AUXILIAR EN BIBLIOTECA</t>
  </si>
  <si>
    <t>SOFIA LORENA</t>
  </si>
  <si>
    <t>MECANICO PARQUE VEHICULAR</t>
  </si>
  <si>
    <t>FRANCISCO IVAN</t>
  </si>
  <si>
    <t>PATIÑO</t>
  </si>
  <si>
    <t>ENC. COMUNICACIÓN SOCIAL</t>
  </si>
  <si>
    <t>AUXILIAR GENERAL</t>
  </si>
  <si>
    <t xml:space="preserve">AUXILIAR GENERAL </t>
  </si>
  <si>
    <t>LEOBARDO</t>
  </si>
  <si>
    <t>RIGOBERTO</t>
  </si>
  <si>
    <t>ALBERTO</t>
  </si>
  <si>
    <t>ENC. DE COMPRAS</t>
  </si>
  <si>
    <t xml:space="preserve">EFREN </t>
  </si>
  <si>
    <t>BAÑALES</t>
  </si>
  <si>
    <t>DIRECTOR DE REC. HUMANOS</t>
  </si>
  <si>
    <t>RECURSOS HUMANOS</t>
  </si>
  <si>
    <t>JUAN MANUEL</t>
  </si>
  <si>
    <t xml:space="preserve">SAAVEDRA </t>
  </si>
  <si>
    <t>MENA</t>
  </si>
  <si>
    <t>CAROLINA DOLORES</t>
  </si>
  <si>
    <t>GUILLEN</t>
  </si>
  <si>
    <t>DIR. DES. SOCIAL</t>
  </si>
  <si>
    <t>DESARROLLO SOCIAL</t>
  </si>
  <si>
    <t>JOSE EDUARDO</t>
  </si>
  <si>
    <t>AUXILIAR ADMON B</t>
  </si>
  <si>
    <t xml:space="preserve">MARTIN </t>
  </si>
  <si>
    <t xml:space="preserve">CECILIA </t>
  </si>
  <si>
    <t>GRACIA</t>
  </si>
  <si>
    <t>MENCHACA</t>
  </si>
  <si>
    <t>DIRECTOR DE DESARROLLO AGROPECUARIO</t>
  </si>
  <si>
    <t>DESARROLLO AGROPECUARIO</t>
  </si>
  <si>
    <t>ARNULFO CERVANTES MORALES</t>
  </si>
  <si>
    <t>LUZ SERVIN ARROYO</t>
  </si>
  <si>
    <t>MIRIAM</t>
  </si>
  <si>
    <t xml:space="preserve">JOSE GABRIEL </t>
  </si>
  <si>
    <t>MALDONADO</t>
  </si>
  <si>
    <t>JAIME</t>
  </si>
  <si>
    <t xml:space="preserve">ENOS </t>
  </si>
  <si>
    <t>CERDA</t>
  </si>
  <si>
    <t>AUXILIAR EN DES. AGROPECUARIO</t>
  </si>
  <si>
    <t>BLANCA MIRIAM</t>
  </si>
  <si>
    <t>CEDILLO</t>
  </si>
  <si>
    <t>ROSA ISELA</t>
  </si>
  <si>
    <t>LUNA</t>
  </si>
  <si>
    <t>AUXILIAR TECNICO</t>
  </si>
  <si>
    <t>TEJEDA</t>
  </si>
  <si>
    <t>REGIDOR</t>
  </si>
  <si>
    <t>RIGIDURIA</t>
  </si>
  <si>
    <t>MARCO ANTONIO</t>
  </si>
  <si>
    <t>ESQUIVEL</t>
  </si>
  <si>
    <t>VIRGINIA</t>
  </si>
  <si>
    <t>BOMBELA</t>
  </si>
  <si>
    <t>PAULINA MARLEN</t>
  </si>
  <si>
    <t>NICOLAS</t>
  </si>
  <si>
    <t>VERA</t>
  </si>
  <si>
    <t>SANDRA</t>
  </si>
  <si>
    <t>CAMACHO</t>
  </si>
  <si>
    <t>CONTRALOR MUNICIPAL</t>
  </si>
  <si>
    <t>CONTRALORIA</t>
  </si>
  <si>
    <t>VICTOR MANUEL AGUIÑIGA CRUZ</t>
  </si>
  <si>
    <t>CRUZ</t>
  </si>
  <si>
    <t>CINTHIA CIMI</t>
  </si>
  <si>
    <t>MAYA</t>
  </si>
  <si>
    <t>ASISTENTE PRINCIAL</t>
  </si>
  <si>
    <t>CLAUDIA</t>
  </si>
  <si>
    <t>COORDINADORA</t>
  </si>
  <si>
    <t>CYNTHIA NAYELI</t>
  </si>
  <si>
    <t>ASESORA</t>
  </si>
  <si>
    <t>GRACIELA</t>
  </si>
  <si>
    <t>JARAMILLO</t>
  </si>
  <si>
    <t>PLASCENCIA</t>
  </si>
  <si>
    <t>PROM. COMUN. DIF</t>
  </si>
  <si>
    <t>YESSICA</t>
  </si>
  <si>
    <t>GALLEGOS</t>
  </si>
  <si>
    <t>PROM. EAEYD</t>
  </si>
  <si>
    <t>ALMA ALEJANDRA</t>
  </si>
  <si>
    <t>VELAZQUEZ</t>
  </si>
  <si>
    <t>PROMOTORA</t>
  </si>
  <si>
    <t>NELLELY MIRIAM</t>
  </si>
  <si>
    <t>H.</t>
  </si>
  <si>
    <t>GABRIELA YULIANA</t>
  </si>
  <si>
    <t>S.</t>
  </si>
  <si>
    <t>AUX. ADMON</t>
  </si>
  <si>
    <t xml:space="preserve">ANGELICA </t>
  </si>
  <si>
    <t>DIRECTOR S.P.M</t>
  </si>
  <si>
    <t>SEGURIDAD PUBLICA</t>
  </si>
  <si>
    <t>JOEL ADALBERTO</t>
  </si>
  <si>
    <t>JEFE DE TURNO</t>
  </si>
  <si>
    <t>DELFINO</t>
  </si>
  <si>
    <t>POLICIA</t>
  </si>
  <si>
    <t>RODRIGO</t>
  </si>
  <si>
    <t>ONTIVEROS</t>
  </si>
  <si>
    <t>AGUIÑIGA</t>
  </si>
  <si>
    <t>BENJAMIN</t>
  </si>
  <si>
    <t>DEL RIO</t>
  </si>
  <si>
    <t>EVA</t>
  </si>
  <si>
    <t>RAUL</t>
  </si>
  <si>
    <t xml:space="preserve">CATILLO </t>
  </si>
  <si>
    <t>VELA</t>
  </si>
  <si>
    <t>SORIA</t>
  </si>
  <si>
    <t xml:space="preserve">GUSTAVO </t>
  </si>
  <si>
    <t>CHAVEZ</t>
  </si>
  <si>
    <t>AREVALO</t>
  </si>
  <si>
    <t>ELEAZAR</t>
  </si>
  <si>
    <t>ARREOLA</t>
  </si>
  <si>
    <t>ESTRADA</t>
  </si>
  <si>
    <t>JOSE MANUEL</t>
  </si>
  <si>
    <t>OLIVAR</t>
  </si>
  <si>
    <t>LUIS DAVID</t>
  </si>
  <si>
    <t>COMANDANTE</t>
  </si>
  <si>
    <t>OMAR</t>
  </si>
  <si>
    <t>ALFONSO JAVIER</t>
  </si>
  <si>
    <t>ALFONSO</t>
  </si>
  <si>
    <t>FELIPE</t>
  </si>
  <si>
    <t xml:space="preserve">ISAIAS </t>
  </si>
  <si>
    <t>OFICIAL DE VIALIDAD</t>
  </si>
  <si>
    <t>MODESTO</t>
  </si>
  <si>
    <t xml:space="preserve">HERIBERTO </t>
  </si>
  <si>
    <t>DEL CASTILLO</t>
  </si>
  <si>
    <t>CALDERON</t>
  </si>
  <si>
    <t xml:space="preserve">MAGALI </t>
  </si>
  <si>
    <t>SANTOYO</t>
  </si>
  <si>
    <t>ANGEL</t>
  </si>
  <si>
    <t>GUZMAN</t>
  </si>
  <si>
    <t>MARIA VICTORIA</t>
  </si>
  <si>
    <t xml:space="preserve">JIMENEZ </t>
  </si>
  <si>
    <t>ANTONIO</t>
  </si>
  <si>
    <t>OPERADOR DE RADIO</t>
  </si>
  <si>
    <t>MARISOL</t>
  </si>
  <si>
    <t>CHOFER DE AMBULANCIA</t>
  </si>
  <si>
    <t>MARCO TULIO</t>
  </si>
  <si>
    <t>MICHEL</t>
  </si>
  <si>
    <t>FEDERICO</t>
  </si>
  <si>
    <t>VICTOR MANUEL</t>
  </si>
  <si>
    <t>JUAN MARTIN</t>
  </si>
  <si>
    <t xml:space="preserve">ANDRADE </t>
  </si>
  <si>
    <t>ARMANDO</t>
  </si>
  <si>
    <t>N/D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</si>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</sst>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0"/>
      <name val="Arial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7" fillId="3" borderId="0"/>
    <xf numFmtId="0" fontId="1" fillId="3" borderId="0"/>
    <xf numFmtId="0" fontId="5" fillId="3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49" fontId="6" fillId="3" borderId="0" xfId="2" applyNumberFormat="1" applyFont="1" applyFill="1" applyBorder="1" applyAlignment="1">
      <alignment vertical="center" wrapText="1"/>
    </xf>
    <xf numFmtId="43" fontId="6" fillId="3" borderId="0" xfId="3" applyFont="1" applyFill="1" applyBorder="1" applyAlignment="1">
      <alignment vertical="center" wrapText="1"/>
    </xf>
    <xf numFmtId="43" fontId="6" fillId="3" borderId="0" xfId="3" applyFont="1" applyFill="1" applyBorder="1" applyAlignment="1">
      <alignment horizontal="center" vertical="center" wrapText="1"/>
    </xf>
    <xf numFmtId="0" fontId="0" fillId="3" borderId="0" xfId="1" applyNumberFormat="1" applyFont="1" applyFill="1"/>
    <xf numFmtId="0" fontId="6" fillId="3" borderId="0" xfId="4" applyFont="1" applyFill="1" applyBorder="1" applyAlignment="1">
      <alignment wrapText="1"/>
    </xf>
    <xf numFmtId="0" fontId="6" fillId="3" borderId="0" xfId="4" applyFont="1" applyFill="1" applyBorder="1"/>
    <xf numFmtId="43" fontId="6" fillId="3" borderId="0" xfId="3" applyFont="1" applyFill="1" applyBorder="1" applyAlignment="1">
      <alignment vertical="center"/>
    </xf>
    <xf numFmtId="43" fontId="6" fillId="3" borderId="0" xfId="3" applyFont="1" applyFill="1" applyBorder="1"/>
    <xf numFmtId="43" fontId="6" fillId="3" borderId="0" xfId="2" applyNumberFormat="1" applyFont="1" applyFill="1" applyBorder="1"/>
    <xf numFmtId="43" fontId="6" fillId="3" borderId="0" xfId="5" applyNumberFormat="1" applyFont="1" applyFill="1" applyBorder="1"/>
    <xf numFmtId="43" fontId="8" fillId="3" borderId="0" xfId="1" applyFont="1" applyFill="1"/>
    <xf numFmtId="49" fontId="6" fillId="3" borderId="0" xfId="5" applyNumberFormat="1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6" fillId="3" borderId="0" xfId="5" applyFont="1" applyFill="1" applyBorder="1"/>
    <xf numFmtId="43" fontId="6" fillId="3" borderId="0" xfId="1" applyFont="1" applyFill="1" applyBorder="1"/>
    <xf numFmtId="0" fontId="9" fillId="3" borderId="0" xfId="6" applyFont="1" applyFill="1" applyBorder="1"/>
    <xf numFmtId="0" fontId="8" fillId="3" borderId="0" xfId="4" applyFont="1" applyFill="1" applyBorder="1"/>
    <xf numFmtId="43" fontId="8" fillId="3" borderId="0" xfId="3" applyFont="1" applyFill="1" applyBorder="1"/>
    <xf numFmtId="0" fontId="8" fillId="3" borderId="0" xfId="6" applyFont="1" applyFill="1" applyBorder="1"/>
    <xf numFmtId="43" fontId="0" fillId="3" borderId="0" xfId="1" applyFont="1" applyFill="1"/>
    <xf numFmtId="0" fontId="10" fillId="3" borderId="0" xfId="4" applyFont="1" applyFill="1" applyBorder="1"/>
    <xf numFmtId="0" fontId="9" fillId="3" borderId="0" xfId="6" applyFont="1" applyFill="1" applyBorder="1" applyAlignment="1">
      <alignment wrapText="1"/>
    </xf>
    <xf numFmtId="49" fontId="11" fillId="3" borderId="0" xfId="2" applyNumberFormat="1" applyFont="1" applyFill="1" applyBorder="1" applyAlignment="1">
      <alignment vertical="center" wrapText="1"/>
    </xf>
    <xf numFmtId="43" fontId="11" fillId="3" borderId="0" xfId="3" applyFont="1" applyFill="1" applyBorder="1"/>
    <xf numFmtId="43" fontId="11" fillId="3" borderId="0" xfId="3" applyFont="1" applyFill="1" applyBorder="1" applyAlignment="1">
      <alignment horizontal="center" vertical="center" wrapText="1"/>
    </xf>
    <xf numFmtId="0" fontId="11" fillId="3" borderId="0" xfId="2" applyFont="1" applyFill="1" applyBorder="1" applyAlignment="1"/>
    <xf numFmtId="0" fontId="11" fillId="3" borderId="0" xfId="2" applyFont="1" applyFill="1" applyBorder="1"/>
    <xf numFmtId="49" fontId="11" fillId="3" borderId="0" xfId="7" applyNumberFormat="1" applyFont="1" applyFill="1" applyBorder="1" applyAlignment="1">
      <alignment horizontal="left" vertical="center" wrapText="1"/>
    </xf>
    <xf numFmtId="0" fontId="11" fillId="3" borderId="0" xfId="7" applyFont="1" applyFill="1" applyBorder="1"/>
    <xf numFmtId="43" fontId="11" fillId="3" borderId="0" xfId="3" applyFont="1" applyFill="1" applyBorder="1" applyAlignment="1">
      <alignment horizontal="center"/>
    </xf>
    <xf numFmtId="0" fontId="0" fillId="3" borderId="0" xfId="0" applyNumberFormat="1" applyFill="1"/>
    <xf numFmtId="0" fontId="6" fillId="3" borderId="0" xfId="7" applyFont="1" applyFill="1" applyBorder="1"/>
    <xf numFmtId="0" fontId="11" fillId="3" borderId="0" xfId="7" applyFont="1" applyFill="1" applyBorder="1" applyAlignment="1">
      <alignment horizontal="left"/>
    </xf>
    <xf numFmtId="0" fontId="12" fillId="3" borderId="0" xfId="7" applyFont="1" applyFill="1" applyBorder="1"/>
    <xf numFmtId="43" fontId="6" fillId="3" borderId="0" xfId="1" applyFont="1" applyFill="1" applyBorder="1" applyAlignment="1">
      <alignment horizontal="center" vertical="center" wrapText="1"/>
    </xf>
    <xf numFmtId="43" fontId="13" fillId="3" borderId="0" xfId="1" applyFont="1" applyFill="1"/>
    <xf numFmtId="43" fontId="0" fillId="3" borderId="0" xfId="0" applyNumberFormat="1" applyFill="1"/>
    <xf numFmtId="0" fontId="6" fillId="3" borderId="0" xfId="1" applyNumberFormat="1" applyFont="1" applyFill="1" applyBorder="1"/>
    <xf numFmtId="0" fontId="6" fillId="3" borderId="0" xfId="3" applyNumberFormat="1" applyFont="1" applyFill="1" applyBorder="1"/>
    <xf numFmtId="0" fontId="6" fillId="3" borderId="0" xfId="3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Millares" xfId="1" builtinId="3"/>
    <cellStyle name="Millares 2" xfId="3"/>
    <cellStyle name="Normal" xfId="0" builtinId="0"/>
    <cellStyle name="Normal 2" xfId="2"/>
    <cellStyle name="Normal 2 2" xfId="7"/>
    <cellStyle name="Normal 3" xfId="4"/>
    <cellStyle name="Normal 4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4">
        <v>43466</v>
      </c>
      <c r="C8" s="4">
        <v>43646</v>
      </c>
      <c r="D8" s="3" t="s">
        <v>82</v>
      </c>
      <c r="E8" s="5">
        <v>1</v>
      </c>
      <c r="F8" s="6" t="s">
        <v>213</v>
      </c>
      <c r="G8" s="6" t="s">
        <v>213</v>
      </c>
      <c r="H8" s="3" t="s">
        <v>214</v>
      </c>
      <c r="I8" s="6" t="s">
        <v>215</v>
      </c>
      <c r="J8" s="6" t="s">
        <v>216</v>
      </c>
      <c r="K8" s="6" t="s">
        <v>217</v>
      </c>
      <c r="L8" s="3" t="s">
        <v>93</v>
      </c>
      <c r="M8" s="7">
        <f>22647.92*2</f>
        <v>45295.839999999997</v>
      </c>
      <c r="N8" s="6" t="s">
        <v>218</v>
      </c>
      <c r="O8" s="8">
        <f>18000*2</f>
        <v>36000</v>
      </c>
      <c r="P8" s="3" t="s">
        <v>218</v>
      </c>
      <c r="Q8" s="9">
        <v>0</v>
      </c>
      <c r="R8" s="9">
        <v>0</v>
      </c>
      <c r="S8" s="9">
        <v>0</v>
      </c>
      <c r="T8" s="9">
        <v>0</v>
      </c>
      <c r="U8">
        <v>1</v>
      </c>
      <c r="V8">
        <v>1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3" t="s">
        <v>219</v>
      </c>
      <c r="AE8" s="4">
        <v>43676</v>
      </c>
      <c r="AF8" s="4">
        <v>43646</v>
      </c>
    </row>
    <row r="9" spans="1:33" x14ac:dyDescent="0.25">
      <c r="A9" s="3">
        <v>2019</v>
      </c>
      <c r="B9" s="4">
        <v>43466</v>
      </c>
      <c r="C9" s="4">
        <v>43646</v>
      </c>
      <c r="D9" s="3" t="s">
        <v>85</v>
      </c>
      <c r="E9" s="5">
        <f>++E8+1</f>
        <v>2</v>
      </c>
      <c r="F9" s="10" t="s">
        <v>220</v>
      </c>
      <c r="G9" s="10" t="s">
        <v>220</v>
      </c>
      <c r="H9" s="3" t="s">
        <v>214</v>
      </c>
      <c r="I9" s="11" t="s">
        <v>221</v>
      </c>
      <c r="J9" s="3" t="s">
        <v>222</v>
      </c>
      <c r="K9" s="3" t="s">
        <v>223</v>
      </c>
      <c r="L9" s="3" t="s">
        <v>93</v>
      </c>
      <c r="M9" s="12">
        <f>5555.07*2</f>
        <v>11110.14</v>
      </c>
      <c r="N9" s="3" t="s">
        <v>218</v>
      </c>
      <c r="O9" s="12">
        <v>10000</v>
      </c>
      <c r="P9" s="3" t="s">
        <v>218</v>
      </c>
      <c r="Q9" s="9">
        <v>0</v>
      </c>
      <c r="R9" s="9">
        <v>0</v>
      </c>
      <c r="S9" s="9">
        <v>0</v>
      </c>
      <c r="T9" s="9">
        <v>0</v>
      </c>
      <c r="U9">
        <v>2</v>
      </c>
      <c r="V9">
        <v>2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3" t="str">
        <f>+AD8</f>
        <v>Tesorería Municipal</v>
      </c>
      <c r="AE9" s="4">
        <v>43676</v>
      </c>
      <c r="AF9" s="4">
        <v>43646</v>
      </c>
    </row>
    <row r="10" spans="1:33" x14ac:dyDescent="0.25">
      <c r="A10" s="3">
        <v>2019</v>
      </c>
      <c r="B10" s="4">
        <v>43466</v>
      </c>
      <c r="C10" s="4">
        <v>43646</v>
      </c>
      <c r="D10" s="3" t="str">
        <f>+D9</f>
        <v>Empleado</v>
      </c>
      <c r="E10" s="5">
        <f t="shared" ref="E10:E12" si="0">++E9+1</f>
        <v>3</v>
      </c>
      <c r="F10" s="11" t="s">
        <v>224</v>
      </c>
      <c r="G10" s="11" t="s">
        <v>224</v>
      </c>
      <c r="H10" s="3" t="s">
        <v>214</v>
      </c>
      <c r="I10" s="11" t="s">
        <v>225</v>
      </c>
      <c r="J10" s="11" t="s">
        <v>226</v>
      </c>
      <c r="K10" s="11" t="s">
        <v>227</v>
      </c>
      <c r="L10" s="3" t="s">
        <v>92</v>
      </c>
      <c r="M10" s="13">
        <f>3310.31*2</f>
        <v>6620.62</v>
      </c>
      <c r="N10" s="11" t="s">
        <v>218</v>
      </c>
      <c r="O10" s="14">
        <f>3200*2</f>
        <v>6400</v>
      </c>
      <c r="P10" s="3" t="s">
        <v>218</v>
      </c>
      <c r="Q10" s="9">
        <v>0</v>
      </c>
      <c r="R10" s="9">
        <v>0</v>
      </c>
      <c r="S10" s="9">
        <v>0</v>
      </c>
      <c r="T10" s="9">
        <v>0</v>
      </c>
      <c r="U10">
        <v>3</v>
      </c>
      <c r="V10">
        <v>3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3" t="str">
        <f>+AD9</f>
        <v>Tesorería Municipal</v>
      </c>
      <c r="AE10" s="4">
        <v>43676</v>
      </c>
      <c r="AF10" s="4">
        <v>43646</v>
      </c>
    </row>
    <row r="11" spans="1:33" x14ac:dyDescent="0.25">
      <c r="A11" s="3">
        <v>2019</v>
      </c>
      <c r="B11" s="4">
        <v>43466</v>
      </c>
      <c r="C11" s="4">
        <v>43646</v>
      </c>
      <c r="D11" s="3" t="str">
        <f>+D10</f>
        <v>Empleado</v>
      </c>
      <c r="E11" s="5">
        <f t="shared" si="0"/>
        <v>4</v>
      </c>
      <c r="F11" s="11" t="s">
        <v>228</v>
      </c>
      <c r="G11" s="11" t="s">
        <v>228</v>
      </c>
      <c r="H11" s="3" t="s">
        <v>214</v>
      </c>
      <c r="I11" s="11" t="s">
        <v>229</v>
      </c>
      <c r="J11" s="11" t="s">
        <v>230</v>
      </c>
      <c r="K11" s="11" t="s">
        <v>231</v>
      </c>
      <c r="L11" s="3" t="s">
        <v>93</v>
      </c>
      <c r="M11" s="13">
        <f>3062.82*2</f>
        <v>6125.64</v>
      </c>
      <c r="N11" s="11" t="s">
        <v>218</v>
      </c>
      <c r="O11" s="14">
        <f>3000*2</f>
        <v>6000</v>
      </c>
      <c r="P11" s="3" t="s">
        <v>218</v>
      </c>
      <c r="Q11" s="9">
        <v>0</v>
      </c>
      <c r="R11" s="9">
        <v>0</v>
      </c>
      <c r="S11" s="9">
        <v>0</v>
      </c>
      <c r="T11" s="9">
        <v>0</v>
      </c>
      <c r="U11">
        <v>4</v>
      </c>
      <c r="V11">
        <v>4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3" t="str">
        <f>+AD10</f>
        <v>Tesorería Municipal</v>
      </c>
      <c r="AE11" s="4">
        <v>43676</v>
      </c>
      <c r="AF11" s="4">
        <v>43646</v>
      </c>
    </row>
    <row r="12" spans="1:33" x14ac:dyDescent="0.25">
      <c r="A12" s="3">
        <v>2019</v>
      </c>
      <c r="B12" s="4">
        <v>43466</v>
      </c>
      <c r="C12" s="4">
        <v>43646</v>
      </c>
      <c r="D12" s="3" t="str">
        <f>+D11</f>
        <v>Empleado</v>
      </c>
      <c r="E12" s="5">
        <f t="shared" si="0"/>
        <v>5</v>
      </c>
      <c r="F12" s="11" t="s">
        <v>232</v>
      </c>
      <c r="G12" s="11" t="s">
        <v>228</v>
      </c>
      <c r="H12" s="3" t="s">
        <v>214</v>
      </c>
      <c r="I12" s="11" t="s">
        <v>221</v>
      </c>
      <c r="J12" s="11" t="s">
        <v>233</v>
      </c>
      <c r="K12" s="11" t="s">
        <v>234</v>
      </c>
      <c r="L12" s="3" t="s">
        <v>93</v>
      </c>
      <c r="M12" s="13">
        <f>1918.48*2</f>
        <v>3836.96</v>
      </c>
      <c r="N12" s="11" t="s">
        <v>218</v>
      </c>
      <c r="O12" s="14">
        <f>2000*2</f>
        <v>4000</v>
      </c>
      <c r="P12" s="3" t="s">
        <v>218</v>
      </c>
      <c r="Q12" s="9">
        <v>0</v>
      </c>
      <c r="R12" s="9">
        <v>0</v>
      </c>
      <c r="S12" s="9">
        <v>0</v>
      </c>
      <c r="T12" s="9">
        <v>0</v>
      </c>
      <c r="U12">
        <v>5</v>
      </c>
      <c r="V12">
        <v>5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3" t="str">
        <f>+AD11</f>
        <v>Tesorería Municipal</v>
      </c>
      <c r="AE12" s="4">
        <v>43676</v>
      </c>
      <c r="AF12" s="4">
        <v>43646</v>
      </c>
    </row>
    <row r="13" spans="1:33" x14ac:dyDescent="0.25">
      <c r="A13" s="3">
        <v>2019</v>
      </c>
      <c r="B13" s="4">
        <v>43466</v>
      </c>
      <c r="C13" s="4">
        <v>43646</v>
      </c>
      <c r="D13" s="3" t="s">
        <v>85</v>
      </c>
      <c r="E13" s="5">
        <v>6</v>
      </c>
      <c r="F13" s="11" t="s">
        <v>235</v>
      </c>
      <c r="G13" s="11" t="s">
        <v>235</v>
      </c>
      <c r="H13" s="3" t="s">
        <v>214</v>
      </c>
      <c r="I13" s="11" t="s">
        <v>221</v>
      </c>
      <c r="J13" s="11" t="s">
        <v>236</v>
      </c>
      <c r="K13" s="11" t="s">
        <v>237</v>
      </c>
      <c r="L13" s="3" t="s">
        <v>93</v>
      </c>
      <c r="M13" s="13">
        <f>3062.82*2</f>
        <v>6125.64</v>
      </c>
      <c r="N13" s="11" t="s">
        <v>218</v>
      </c>
      <c r="O13" s="12">
        <v>6000</v>
      </c>
      <c r="P13" s="3" t="s">
        <v>218</v>
      </c>
      <c r="Q13" s="9">
        <v>0</v>
      </c>
      <c r="R13" s="9">
        <v>0</v>
      </c>
      <c r="S13" s="9">
        <v>0</v>
      </c>
      <c r="T13" s="9">
        <v>0</v>
      </c>
      <c r="U13">
        <v>6</v>
      </c>
      <c r="V13">
        <v>6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3" t="s">
        <v>219</v>
      </c>
      <c r="AE13" s="4">
        <v>43676</v>
      </c>
      <c r="AF13" s="4">
        <v>43646</v>
      </c>
    </row>
    <row r="14" spans="1:33" x14ac:dyDescent="0.25">
      <c r="A14" s="3">
        <v>2019</v>
      </c>
      <c r="B14" s="4">
        <v>43466</v>
      </c>
      <c r="C14" s="4">
        <v>43646</v>
      </c>
      <c r="D14" s="3" t="str">
        <f t="shared" ref="D14" si="1">+D13</f>
        <v>Empleado</v>
      </c>
      <c r="E14" s="5">
        <f t="shared" ref="E14:E60" si="2">++E13+1</f>
        <v>7</v>
      </c>
      <c r="F14" s="11" t="s">
        <v>238</v>
      </c>
      <c r="G14" s="11" t="s">
        <v>239</v>
      </c>
      <c r="H14" s="3" t="s">
        <v>214</v>
      </c>
      <c r="I14" s="11" t="s">
        <v>240</v>
      </c>
      <c r="J14" s="11" t="s">
        <v>241</v>
      </c>
      <c r="K14" s="11" t="s">
        <v>242</v>
      </c>
      <c r="L14" s="3" t="s">
        <v>93</v>
      </c>
      <c r="M14" s="13">
        <f>1691.9*3</f>
        <v>5075.7000000000007</v>
      </c>
      <c r="N14" s="11" t="s">
        <v>218</v>
      </c>
      <c r="O14" s="15">
        <f>1800*2</f>
        <v>3600</v>
      </c>
      <c r="P14" s="3" t="s">
        <v>218</v>
      </c>
      <c r="Q14" s="9">
        <v>0</v>
      </c>
      <c r="R14" s="9">
        <v>0</v>
      </c>
      <c r="S14" s="9">
        <v>0</v>
      </c>
      <c r="T14" s="9">
        <v>0</v>
      </c>
      <c r="U14">
        <v>7</v>
      </c>
      <c r="V14">
        <v>7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3" t="s">
        <v>219</v>
      </c>
      <c r="AE14" s="4">
        <v>43676</v>
      </c>
      <c r="AF14" s="4">
        <v>43646</v>
      </c>
    </row>
    <row r="15" spans="1:33" x14ac:dyDescent="0.25">
      <c r="A15" s="3">
        <v>2019</v>
      </c>
      <c r="B15" s="4">
        <v>43466</v>
      </c>
      <c r="C15" s="4">
        <v>43646</v>
      </c>
      <c r="D15" s="3" t="s">
        <v>85</v>
      </c>
      <c r="E15" s="5">
        <f t="shared" si="2"/>
        <v>8</v>
      </c>
      <c r="F15" s="11" t="s">
        <v>243</v>
      </c>
      <c r="G15" s="11" t="s">
        <v>244</v>
      </c>
      <c r="H15" s="3" t="s">
        <v>214</v>
      </c>
      <c r="I15" s="11" t="s">
        <v>245</v>
      </c>
      <c r="J15" s="11" t="s">
        <v>246</v>
      </c>
      <c r="K15" s="11" t="s">
        <v>247</v>
      </c>
      <c r="L15" s="3" t="s">
        <v>93</v>
      </c>
      <c r="M15" s="13">
        <v>3390.12</v>
      </c>
      <c r="N15" s="11" t="s">
        <v>218</v>
      </c>
      <c r="O15" s="12">
        <v>3600</v>
      </c>
      <c r="P15" s="3" t="s">
        <v>218</v>
      </c>
      <c r="Q15" s="9">
        <v>0</v>
      </c>
      <c r="R15" s="9">
        <v>0</v>
      </c>
      <c r="S15" s="9">
        <v>0</v>
      </c>
      <c r="T15" s="9">
        <v>0</v>
      </c>
      <c r="U15">
        <v>8</v>
      </c>
      <c r="V15">
        <v>8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3" t="s">
        <v>219</v>
      </c>
      <c r="AE15" s="4">
        <v>43676</v>
      </c>
      <c r="AF15" s="4">
        <v>43646</v>
      </c>
    </row>
    <row r="16" spans="1:33" x14ac:dyDescent="0.25">
      <c r="A16" s="3">
        <v>2019</v>
      </c>
      <c r="B16" s="4">
        <v>43466</v>
      </c>
      <c r="C16" s="4">
        <v>43646</v>
      </c>
      <c r="D16" s="3" t="s">
        <v>85</v>
      </c>
      <c r="E16" s="5">
        <f t="shared" si="2"/>
        <v>9</v>
      </c>
      <c r="F16" s="10" t="s">
        <v>248</v>
      </c>
      <c r="G16" s="10" t="s">
        <v>248</v>
      </c>
      <c r="H16" s="3" t="s">
        <v>214</v>
      </c>
      <c r="I16" s="11" t="s">
        <v>249</v>
      </c>
      <c r="J16" s="11" t="s">
        <v>250</v>
      </c>
      <c r="K16" s="11" t="s">
        <v>251</v>
      </c>
      <c r="L16" s="3" t="s">
        <v>92</v>
      </c>
      <c r="M16" s="12">
        <f>5555.07*2</f>
        <v>11110.14</v>
      </c>
      <c r="N16" s="11" t="s">
        <v>218</v>
      </c>
      <c r="O16" s="12">
        <f>5000*2</f>
        <v>10000</v>
      </c>
      <c r="P16" s="3" t="s">
        <v>218</v>
      </c>
      <c r="Q16" s="9">
        <v>0</v>
      </c>
      <c r="R16" s="9">
        <v>0</v>
      </c>
      <c r="S16" s="9">
        <v>0</v>
      </c>
      <c r="T16" s="9">
        <v>0</v>
      </c>
      <c r="U16">
        <v>9</v>
      </c>
      <c r="V16">
        <v>9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3" t="s">
        <v>219</v>
      </c>
      <c r="AE16" s="4">
        <v>43676</v>
      </c>
      <c r="AF16" s="4">
        <v>43646</v>
      </c>
    </row>
    <row r="17" spans="1:32" x14ac:dyDescent="0.25">
      <c r="A17" s="3">
        <v>2019</v>
      </c>
      <c r="B17" s="4">
        <v>43466</v>
      </c>
      <c r="C17" s="4">
        <v>43646</v>
      </c>
      <c r="D17" s="3" t="s">
        <v>85</v>
      </c>
      <c r="E17" s="5">
        <f t="shared" si="2"/>
        <v>10</v>
      </c>
      <c r="F17" s="3" t="s">
        <v>252</v>
      </c>
      <c r="G17" s="3" t="s">
        <v>252</v>
      </c>
      <c r="H17" s="3" t="s">
        <v>214</v>
      </c>
      <c r="I17" s="3" t="s">
        <v>253</v>
      </c>
      <c r="J17" s="3" t="s">
        <v>250</v>
      </c>
      <c r="K17" s="3"/>
      <c r="L17" s="3" t="s">
        <v>93</v>
      </c>
      <c r="M17" s="16">
        <f>3310.31*2</f>
        <v>6620.62</v>
      </c>
      <c r="N17" s="3" t="s">
        <v>218</v>
      </c>
      <c r="O17" s="16">
        <f>3200*2</f>
        <v>6400</v>
      </c>
      <c r="P17" s="3" t="s">
        <v>218</v>
      </c>
      <c r="Q17" s="9">
        <v>0</v>
      </c>
      <c r="R17" s="9">
        <v>0</v>
      </c>
      <c r="S17" s="9">
        <v>0</v>
      </c>
      <c r="T17" s="9">
        <v>0</v>
      </c>
      <c r="U17">
        <v>10</v>
      </c>
      <c r="V17">
        <v>10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3" t="s">
        <v>219</v>
      </c>
      <c r="AE17" s="4">
        <v>43676</v>
      </c>
      <c r="AF17" s="4">
        <v>43646</v>
      </c>
    </row>
    <row r="18" spans="1:32" x14ac:dyDescent="0.25">
      <c r="A18" s="3">
        <v>2019</v>
      </c>
      <c r="B18" s="4">
        <v>43466</v>
      </c>
      <c r="C18" s="4">
        <v>43646</v>
      </c>
      <c r="D18" s="3" t="str">
        <f>+D16</f>
        <v>Empleado</v>
      </c>
      <c r="E18" s="5">
        <f t="shared" si="2"/>
        <v>11</v>
      </c>
      <c r="F18" s="11" t="s">
        <v>254</v>
      </c>
      <c r="G18" s="11" t="s">
        <v>254</v>
      </c>
      <c r="H18" s="3" t="s">
        <v>214</v>
      </c>
      <c r="I18" s="11" t="s">
        <v>255</v>
      </c>
      <c r="J18" s="11" t="s">
        <v>256</v>
      </c>
      <c r="K18" s="11" t="s">
        <v>257</v>
      </c>
      <c r="L18" s="3" t="s">
        <v>93</v>
      </c>
      <c r="M18" s="13">
        <f>3062.82*2</f>
        <v>6125.64</v>
      </c>
      <c r="N18" s="11" t="s">
        <v>218</v>
      </c>
      <c r="O18" s="15">
        <f>3000*2</f>
        <v>6000</v>
      </c>
      <c r="P18" s="3" t="s">
        <v>218</v>
      </c>
      <c r="Q18" s="9">
        <v>0</v>
      </c>
      <c r="R18" s="9">
        <v>0</v>
      </c>
      <c r="S18" s="9">
        <v>0</v>
      </c>
      <c r="T18" s="9">
        <v>0</v>
      </c>
      <c r="U18">
        <v>11</v>
      </c>
      <c r="V18">
        <v>11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3" t="s">
        <v>219</v>
      </c>
      <c r="AE18" s="4">
        <v>43676</v>
      </c>
      <c r="AF18" s="4">
        <v>43646</v>
      </c>
    </row>
    <row r="19" spans="1:32" x14ac:dyDescent="0.25">
      <c r="A19" s="3">
        <v>2019</v>
      </c>
      <c r="B19" s="4">
        <v>43466</v>
      </c>
      <c r="C19" s="4">
        <v>43646</v>
      </c>
      <c r="D19" s="3" t="str">
        <f>+D18</f>
        <v>Empleado</v>
      </c>
      <c r="E19" s="5">
        <f t="shared" si="2"/>
        <v>12</v>
      </c>
      <c r="F19" s="11" t="s">
        <v>258</v>
      </c>
      <c r="G19" s="11" t="s">
        <v>258</v>
      </c>
      <c r="H19" s="3" t="s">
        <v>214</v>
      </c>
      <c r="I19" s="11" t="s">
        <v>259</v>
      </c>
      <c r="J19" s="11" t="s">
        <v>222</v>
      </c>
      <c r="K19" s="11" t="s">
        <v>260</v>
      </c>
      <c r="L19" s="3" t="s">
        <v>92</v>
      </c>
      <c r="M19" s="13">
        <f>3062.82*2</f>
        <v>6125.64</v>
      </c>
      <c r="N19" s="11" t="s">
        <v>218</v>
      </c>
      <c r="O19" s="12">
        <f>3000*2</f>
        <v>6000</v>
      </c>
      <c r="P19" s="3" t="s">
        <v>218</v>
      </c>
      <c r="Q19" s="9">
        <v>0</v>
      </c>
      <c r="R19" s="9">
        <v>0</v>
      </c>
      <c r="S19" s="9">
        <v>0</v>
      </c>
      <c r="T19" s="9">
        <v>0</v>
      </c>
      <c r="U19">
        <v>12</v>
      </c>
      <c r="V19">
        <v>12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3" t="s">
        <v>219</v>
      </c>
      <c r="AE19" s="4">
        <v>43676</v>
      </c>
      <c r="AF19" s="4">
        <v>43646</v>
      </c>
    </row>
    <row r="20" spans="1:32" x14ac:dyDescent="0.25">
      <c r="A20" s="3">
        <v>2019</v>
      </c>
      <c r="B20" s="4">
        <v>43466</v>
      </c>
      <c r="C20" s="4">
        <v>43646</v>
      </c>
      <c r="D20" s="3" t="str">
        <f>+D19</f>
        <v>Empleado</v>
      </c>
      <c r="E20" s="5">
        <f t="shared" si="2"/>
        <v>13</v>
      </c>
      <c r="F20" s="11" t="s">
        <v>261</v>
      </c>
      <c r="G20" s="11" t="s">
        <v>261</v>
      </c>
      <c r="H20" s="3" t="s">
        <v>214</v>
      </c>
      <c r="I20" s="11" t="s">
        <v>262</v>
      </c>
      <c r="J20" s="11" t="s">
        <v>263</v>
      </c>
      <c r="K20" s="11" t="s">
        <v>264</v>
      </c>
      <c r="L20" s="3" t="s">
        <v>92</v>
      </c>
      <c r="M20" s="13">
        <f>1918.48*2</f>
        <v>3836.96</v>
      </c>
      <c r="N20" s="11" t="s">
        <v>218</v>
      </c>
      <c r="O20" s="15">
        <f>2000*2</f>
        <v>4000</v>
      </c>
      <c r="P20" s="3" t="s">
        <v>218</v>
      </c>
      <c r="Q20" s="9">
        <v>0</v>
      </c>
      <c r="R20" s="9">
        <v>0</v>
      </c>
      <c r="S20" s="9">
        <v>0</v>
      </c>
      <c r="T20" s="9">
        <v>0</v>
      </c>
      <c r="U20">
        <v>13</v>
      </c>
      <c r="V20">
        <v>13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3" t="s">
        <v>219</v>
      </c>
      <c r="AE20" s="4">
        <v>43676</v>
      </c>
      <c r="AF20" s="4">
        <v>43646</v>
      </c>
    </row>
    <row r="21" spans="1:32" x14ac:dyDescent="0.25">
      <c r="A21" s="3">
        <v>2019</v>
      </c>
      <c r="B21" s="4">
        <v>43466</v>
      </c>
      <c r="C21" s="4">
        <v>43646</v>
      </c>
      <c r="D21" s="3" t="str">
        <f>+D20</f>
        <v>Empleado</v>
      </c>
      <c r="E21" s="5">
        <f t="shared" si="2"/>
        <v>14</v>
      </c>
      <c r="F21" s="11" t="s">
        <v>261</v>
      </c>
      <c r="G21" s="11" t="s">
        <v>261</v>
      </c>
      <c r="H21" s="3" t="s">
        <v>214</v>
      </c>
      <c r="I21" s="11" t="s">
        <v>265</v>
      </c>
      <c r="J21" s="11" t="s">
        <v>223</v>
      </c>
      <c r="K21" s="11" t="s">
        <v>266</v>
      </c>
      <c r="L21" s="3" t="s">
        <v>92</v>
      </c>
      <c r="M21" s="13">
        <f>1691.9*2</f>
        <v>3383.8</v>
      </c>
      <c r="N21" s="11" t="s">
        <v>218</v>
      </c>
      <c r="O21" s="13">
        <f>1800*2</f>
        <v>3600</v>
      </c>
      <c r="P21" s="3" t="s">
        <v>218</v>
      </c>
      <c r="Q21" s="9">
        <v>0</v>
      </c>
      <c r="R21" s="9">
        <v>0</v>
      </c>
      <c r="S21" s="9">
        <v>0</v>
      </c>
      <c r="T21" s="9">
        <v>0</v>
      </c>
      <c r="U21">
        <v>14</v>
      </c>
      <c r="V21">
        <v>14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3" t="s">
        <v>219</v>
      </c>
      <c r="AE21" s="4">
        <v>43676</v>
      </c>
      <c r="AF21" s="4">
        <v>43646</v>
      </c>
    </row>
    <row r="22" spans="1:32" ht="45" x14ac:dyDescent="0.25">
      <c r="A22" s="3">
        <v>2019</v>
      </c>
      <c r="B22" s="4">
        <v>43466</v>
      </c>
      <c r="C22" s="4">
        <v>43646</v>
      </c>
      <c r="D22" s="3" t="s">
        <v>82</v>
      </c>
      <c r="E22" s="5">
        <f t="shared" si="2"/>
        <v>15</v>
      </c>
      <c r="F22" s="17" t="s">
        <v>267</v>
      </c>
      <c r="G22" s="17" t="s">
        <v>267</v>
      </c>
      <c r="H22" s="18" t="s">
        <v>268</v>
      </c>
      <c r="I22" s="11" t="s">
        <v>269</v>
      </c>
      <c r="J22" s="11" t="s">
        <v>270</v>
      </c>
      <c r="K22" s="11" t="s">
        <v>271</v>
      </c>
      <c r="L22" s="3" t="s">
        <v>93</v>
      </c>
      <c r="M22" s="12">
        <f>8714.29*2</f>
        <v>17428.580000000002</v>
      </c>
      <c r="N22" s="11" t="s">
        <v>218</v>
      </c>
      <c r="O22" s="12">
        <f>7500*2</f>
        <v>15000</v>
      </c>
      <c r="P22" s="3" t="s">
        <v>218</v>
      </c>
      <c r="Q22" s="9">
        <v>0</v>
      </c>
      <c r="R22" s="9">
        <v>0</v>
      </c>
      <c r="S22" s="9">
        <v>0</v>
      </c>
      <c r="T22" s="9">
        <v>0</v>
      </c>
      <c r="U22">
        <v>15</v>
      </c>
      <c r="V22">
        <v>15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3" t="s">
        <v>219</v>
      </c>
      <c r="AE22" s="4">
        <v>43676</v>
      </c>
      <c r="AF22" s="4">
        <v>43646</v>
      </c>
    </row>
    <row r="23" spans="1:32" ht="45" x14ac:dyDescent="0.25">
      <c r="A23" s="3">
        <v>2019</v>
      </c>
      <c r="B23" s="4">
        <v>43466</v>
      </c>
      <c r="C23" s="4">
        <v>43646</v>
      </c>
      <c r="D23" s="3" t="s">
        <v>85</v>
      </c>
      <c r="E23" s="5">
        <f t="shared" si="2"/>
        <v>16</v>
      </c>
      <c r="F23" s="10" t="s">
        <v>272</v>
      </c>
      <c r="G23" s="10" t="s">
        <v>272</v>
      </c>
      <c r="H23" s="18" t="s">
        <v>268</v>
      </c>
      <c r="I23" s="11" t="s">
        <v>273</v>
      </c>
      <c r="J23" s="11" t="s">
        <v>230</v>
      </c>
      <c r="K23" s="11" t="s">
        <v>274</v>
      </c>
      <c r="L23" s="3" t="s">
        <v>93</v>
      </c>
      <c r="M23" s="12">
        <f>4947.57*2</f>
        <v>9895.14</v>
      </c>
      <c r="N23" s="11" t="s">
        <v>218</v>
      </c>
      <c r="O23" s="12">
        <v>9000</v>
      </c>
      <c r="P23" s="3" t="s">
        <v>218</v>
      </c>
      <c r="Q23" s="9">
        <v>0</v>
      </c>
      <c r="R23" s="9">
        <v>0</v>
      </c>
      <c r="S23" s="9">
        <v>0</v>
      </c>
      <c r="T23" s="9">
        <v>0</v>
      </c>
      <c r="U23">
        <v>16</v>
      </c>
      <c r="V23">
        <v>16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3" t="s">
        <v>219</v>
      </c>
      <c r="AE23" s="4">
        <v>43676</v>
      </c>
      <c r="AF23" s="4">
        <v>43646</v>
      </c>
    </row>
    <row r="24" spans="1:32" ht="45" x14ac:dyDescent="0.25">
      <c r="A24" s="3">
        <v>2019</v>
      </c>
      <c r="B24" s="4">
        <v>43466</v>
      </c>
      <c r="C24" s="4">
        <v>43646</v>
      </c>
      <c r="D24" s="3" t="str">
        <f>+D23</f>
        <v>Empleado</v>
      </c>
      <c r="E24" s="5">
        <f t="shared" si="2"/>
        <v>17</v>
      </c>
      <c r="F24" s="10" t="s">
        <v>275</v>
      </c>
      <c r="G24" s="10" t="s">
        <v>275</v>
      </c>
      <c r="H24" s="18" t="s">
        <v>268</v>
      </c>
      <c r="I24" s="11" t="s">
        <v>276</v>
      </c>
      <c r="J24" s="11" t="s">
        <v>257</v>
      </c>
      <c r="K24" s="11" t="s">
        <v>271</v>
      </c>
      <c r="L24" s="3" t="s">
        <v>93</v>
      </c>
      <c r="M24" s="12">
        <f>1371.38*2</f>
        <v>2742.76</v>
      </c>
      <c r="N24" s="11" t="s">
        <v>218</v>
      </c>
      <c r="O24" s="12">
        <f>1500*2</f>
        <v>3000</v>
      </c>
      <c r="P24" s="3" t="s">
        <v>218</v>
      </c>
      <c r="Q24" s="9">
        <v>0</v>
      </c>
      <c r="R24" s="9">
        <v>0</v>
      </c>
      <c r="S24" s="9">
        <v>0</v>
      </c>
      <c r="T24" s="9">
        <v>0</v>
      </c>
      <c r="U24">
        <v>17</v>
      </c>
      <c r="V24">
        <v>17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3" t="s">
        <v>219</v>
      </c>
      <c r="AE24" s="4">
        <v>43676</v>
      </c>
      <c r="AF24" s="4">
        <v>43646</v>
      </c>
    </row>
    <row r="25" spans="1:32" ht="45" x14ac:dyDescent="0.25">
      <c r="A25" s="3">
        <v>2019</v>
      </c>
      <c r="B25" s="4">
        <v>43466</v>
      </c>
      <c r="C25" s="4">
        <v>43646</v>
      </c>
      <c r="D25" s="3" t="str">
        <f>+D24</f>
        <v>Empleado</v>
      </c>
      <c r="E25" s="5">
        <f t="shared" si="2"/>
        <v>18</v>
      </c>
      <c r="F25" s="10" t="s">
        <v>277</v>
      </c>
      <c r="G25" s="10" t="s">
        <v>277</v>
      </c>
      <c r="H25" s="18" t="s">
        <v>268</v>
      </c>
      <c r="I25" s="11" t="s">
        <v>278</v>
      </c>
      <c r="J25" s="11" t="s">
        <v>246</v>
      </c>
      <c r="K25" s="11" t="s">
        <v>279</v>
      </c>
      <c r="L25" s="3" t="s">
        <v>93</v>
      </c>
      <c r="M25" s="12">
        <f>4590.43*2</f>
        <v>9180.86</v>
      </c>
      <c r="N25" s="11" t="s">
        <v>218</v>
      </c>
      <c r="O25" s="12">
        <f>4200*2</f>
        <v>8400</v>
      </c>
      <c r="P25" s="3" t="s">
        <v>218</v>
      </c>
      <c r="Q25" s="9">
        <v>0</v>
      </c>
      <c r="R25" s="9">
        <v>0</v>
      </c>
      <c r="S25" s="9">
        <v>0</v>
      </c>
      <c r="T25" s="9">
        <v>0</v>
      </c>
      <c r="U25">
        <v>18</v>
      </c>
      <c r="V25">
        <v>18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3" t="s">
        <v>219</v>
      </c>
      <c r="AE25" s="4">
        <v>43676</v>
      </c>
      <c r="AF25" s="4">
        <v>43646</v>
      </c>
    </row>
    <row r="26" spans="1:32" x14ac:dyDescent="0.25">
      <c r="A26" s="3">
        <v>2019</v>
      </c>
      <c r="B26" s="4">
        <v>43466</v>
      </c>
      <c r="C26" s="4">
        <v>43646</v>
      </c>
      <c r="D26" s="3" t="s">
        <v>82</v>
      </c>
      <c r="E26" s="5">
        <f t="shared" si="2"/>
        <v>19</v>
      </c>
      <c r="F26" s="17" t="s">
        <v>280</v>
      </c>
      <c r="G26" s="17" t="s">
        <v>280</v>
      </c>
      <c r="H26" s="18" t="s">
        <v>281</v>
      </c>
      <c r="I26" s="17" t="s">
        <v>282</v>
      </c>
      <c r="J26" s="19" t="s">
        <v>283</v>
      </c>
      <c r="K26" s="11" t="s">
        <v>284</v>
      </c>
      <c r="L26" s="3" t="s">
        <v>93</v>
      </c>
      <c r="M26" s="13">
        <f>10621.72*2</f>
        <v>21243.439999999999</v>
      </c>
      <c r="N26" s="11" t="s">
        <v>218</v>
      </c>
      <c r="O26" s="8">
        <f>9000*2</f>
        <v>18000</v>
      </c>
      <c r="P26" s="3" t="s">
        <v>218</v>
      </c>
      <c r="Q26" s="9">
        <v>0</v>
      </c>
      <c r="R26" s="9">
        <v>0</v>
      </c>
      <c r="S26" s="9">
        <v>0</v>
      </c>
      <c r="T26" s="9">
        <v>0</v>
      </c>
      <c r="U26">
        <v>19</v>
      </c>
      <c r="V26">
        <v>19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3" t="s">
        <v>219</v>
      </c>
      <c r="AE26" s="4">
        <v>43676</v>
      </c>
      <c r="AF26" s="4">
        <v>43646</v>
      </c>
    </row>
    <row r="27" spans="1:32" x14ac:dyDescent="0.25">
      <c r="A27" s="3">
        <v>2019</v>
      </c>
      <c r="B27" s="4">
        <v>43466</v>
      </c>
      <c r="C27" s="4">
        <v>43646</v>
      </c>
      <c r="D27" s="3" t="s">
        <v>85</v>
      </c>
      <c r="E27" s="5">
        <f t="shared" si="2"/>
        <v>20</v>
      </c>
      <c r="F27" s="11" t="s">
        <v>224</v>
      </c>
      <c r="G27" s="11" t="s">
        <v>224</v>
      </c>
      <c r="H27" s="18" t="s">
        <v>281</v>
      </c>
      <c r="I27" s="11" t="s">
        <v>285</v>
      </c>
      <c r="J27" s="19" t="s">
        <v>286</v>
      </c>
      <c r="K27" s="11" t="s">
        <v>247</v>
      </c>
      <c r="L27" s="3" t="s">
        <v>92</v>
      </c>
      <c r="M27" s="13">
        <f>2726.2*2</f>
        <v>5452.4</v>
      </c>
      <c r="N27" s="11" t="s">
        <v>218</v>
      </c>
      <c r="O27" s="15">
        <f>2700*2</f>
        <v>5400</v>
      </c>
      <c r="P27" s="3" t="s">
        <v>218</v>
      </c>
      <c r="Q27" s="9">
        <v>0</v>
      </c>
      <c r="R27" s="9">
        <v>0</v>
      </c>
      <c r="S27" s="9">
        <v>0</v>
      </c>
      <c r="T27" s="9">
        <v>0</v>
      </c>
      <c r="U27">
        <v>20</v>
      </c>
      <c r="V27">
        <v>20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3" t="s">
        <v>219</v>
      </c>
      <c r="AE27" s="4">
        <v>43676</v>
      </c>
      <c r="AF27" s="4">
        <v>43646</v>
      </c>
    </row>
    <row r="28" spans="1:32" x14ac:dyDescent="0.25">
      <c r="A28" s="3">
        <v>2019</v>
      </c>
      <c r="B28" s="4">
        <v>43466</v>
      </c>
      <c r="C28" s="4">
        <v>43646</v>
      </c>
      <c r="D28" s="3" t="s">
        <v>85</v>
      </c>
      <c r="E28" s="5">
        <f t="shared" si="2"/>
        <v>21</v>
      </c>
      <c r="F28" s="11" t="s">
        <v>287</v>
      </c>
      <c r="G28" s="11" t="s">
        <v>287</v>
      </c>
      <c r="H28" s="18" t="s">
        <v>281</v>
      </c>
      <c r="I28" s="11" t="s">
        <v>288</v>
      </c>
      <c r="J28" s="19" t="s">
        <v>289</v>
      </c>
      <c r="K28" s="11" t="s">
        <v>290</v>
      </c>
      <c r="L28" s="3" t="s">
        <v>93</v>
      </c>
      <c r="M28" s="13">
        <f>2726.2*2</f>
        <v>5452.4</v>
      </c>
      <c r="N28" s="11" t="s">
        <v>218</v>
      </c>
      <c r="O28" s="15">
        <f>2700*2</f>
        <v>5400</v>
      </c>
      <c r="P28" s="3" t="s">
        <v>218</v>
      </c>
      <c r="Q28" s="9">
        <v>0</v>
      </c>
      <c r="R28" s="9">
        <v>0</v>
      </c>
      <c r="S28" s="9">
        <v>0</v>
      </c>
      <c r="T28" s="9">
        <v>0</v>
      </c>
      <c r="U28">
        <v>21</v>
      </c>
      <c r="V28">
        <v>21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3" t="s">
        <v>219</v>
      </c>
      <c r="AE28" s="4">
        <v>43676</v>
      </c>
      <c r="AF28" s="4">
        <v>43646</v>
      </c>
    </row>
    <row r="29" spans="1:32" x14ac:dyDescent="0.25">
      <c r="A29" s="3">
        <v>2019</v>
      </c>
      <c r="B29" s="4">
        <v>43466</v>
      </c>
      <c r="C29" s="4">
        <v>43646</v>
      </c>
      <c r="D29" s="3" t="s">
        <v>82</v>
      </c>
      <c r="E29" s="5">
        <f t="shared" si="2"/>
        <v>22</v>
      </c>
      <c r="F29" s="11" t="s">
        <v>291</v>
      </c>
      <c r="G29" s="11" t="s">
        <v>291</v>
      </c>
      <c r="H29" s="18" t="s">
        <v>292</v>
      </c>
      <c r="I29" s="11" t="s">
        <v>293</v>
      </c>
      <c r="J29" s="19" t="s">
        <v>223</v>
      </c>
      <c r="K29" s="11" t="s">
        <v>294</v>
      </c>
      <c r="L29" s="3" t="s">
        <v>92</v>
      </c>
      <c r="M29" s="13">
        <f>13848.3*2</f>
        <v>27696.6</v>
      </c>
      <c r="N29" s="11" t="s">
        <v>218</v>
      </c>
      <c r="O29" s="8">
        <f>11500*2</f>
        <v>23000</v>
      </c>
      <c r="P29" s="3" t="s">
        <v>218</v>
      </c>
      <c r="Q29" s="9">
        <v>0</v>
      </c>
      <c r="R29" s="9">
        <v>0</v>
      </c>
      <c r="S29" s="9">
        <v>0</v>
      </c>
      <c r="T29" s="9">
        <v>0</v>
      </c>
      <c r="U29">
        <v>22</v>
      </c>
      <c r="V29">
        <v>22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3" t="s">
        <v>219</v>
      </c>
      <c r="AE29" s="4">
        <v>43676</v>
      </c>
      <c r="AF29" s="4">
        <v>43646</v>
      </c>
    </row>
    <row r="30" spans="1:32" x14ac:dyDescent="0.25">
      <c r="A30" s="3">
        <v>2019</v>
      </c>
      <c r="B30" s="4">
        <v>43466</v>
      </c>
      <c r="C30" s="4">
        <v>43646</v>
      </c>
      <c r="D30" s="3" t="s">
        <v>85</v>
      </c>
      <c r="E30" s="5">
        <f t="shared" si="2"/>
        <v>23</v>
      </c>
      <c r="F30" s="11" t="s">
        <v>295</v>
      </c>
      <c r="G30" s="11" t="s">
        <v>295</v>
      </c>
      <c r="H30" s="18" t="s">
        <v>292</v>
      </c>
      <c r="I30" s="11" t="s">
        <v>296</v>
      </c>
      <c r="J30" s="19" t="s">
        <v>284</v>
      </c>
      <c r="K30" s="11" t="s">
        <v>297</v>
      </c>
      <c r="L30" s="3" t="s">
        <v>92</v>
      </c>
      <c r="M30" s="13">
        <f>8078.48*2</f>
        <v>16156.96</v>
      </c>
      <c r="N30" s="11" t="s">
        <v>218</v>
      </c>
      <c r="O30" s="15">
        <v>14000</v>
      </c>
      <c r="P30" s="3" t="s">
        <v>218</v>
      </c>
      <c r="Q30" s="9">
        <v>0</v>
      </c>
      <c r="R30" s="9">
        <v>0</v>
      </c>
      <c r="S30" s="9">
        <v>0</v>
      </c>
      <c r="T30" s="9">
        <v>0</v>
      </c>
      <c r="U30">
        <v>23</v>
      </c>
      <c r="V30">
        <v>23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3" t="s">
        <v>219</v>
      </c>
      <c r="AE30" s="4">
        <v>43676</v>
      </c>
      <c r="AF30" s="4">
        <v>43646</v>
      </c>
    </row>
    <row r="31" spans="1:32" x14ac:dyDescent="0.25">
      <c r="A31" s="3">
        <v>2019</v>
      </c>
      <c r="B31" s="4">
        <v>43466</v>
      </c>
      <c r="C31" s="4">
        <v>43646</v>
      </c>
      <c r="D31" s="3" t="s">
        <v>85</v>
      </c>
      <c r="E31" s="5">
        <f t="shared" si="2"/>
        <v>24</v>
      </c>
      <c r="F31" s="11" t="s">
        <v>298</v>
      </c>
      <c r="G31" s="11" t="s">
        <v>298</v>
      </c>
      <c r="H31" s="18" t="s">
        <v>292</v>
      </c>
      <c r="I31" s="11" t="s">
        <v>299</v>
      </c>
      <c r="J31" s="19" t="s">
        <v>300</v>
      </c>
      <c r="K31" s="11" t="s">
        <v>301</v>
      </c>
      <c r="L31" s="3" t="s">
        <v>93</v>
      </c>
      <c r="M31" s="13">
        <f>6806.87*2</f>
        <v>13613.74</v>
      </c>
      <c r="N31" s="11" t="s">
        <v>218</v>
      </c>
      <c r="O31" s="15">
        <f>6000*2</f>
        <v>12000</v>
      </c>
      <c r="P31" s="3" t="s">
        <v>218</v>
      </c>
      <c r="Q31" s="9">
        <v>0</v>
      </c>
      <c r="R31" s="9">
        <v>0</v>
      </c>
      <c r="S31" s="9">
        <v>0</v>
      </c>
      <c r="T31" s="9">
        <v>0</v>
      </c>
      <c r="U31">
        <v>24</v>
      </c>
      <c r="V31">
        <v>24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3" t="s">
        <v>219</v>
      </c>
      <c r="AE31" s="4">
        <v>43676</v>
      </c>
      <c r="AF31" s="4">
        <v>43646</v>
      </c>
    </row>
    <row r="32" spans="1:32" x14ac:dyDescent="0.25">
      <c r="A32" s="3">
        <v>2019</v>
      </c>
      <c r="B32" s="4">
        <v>43466</v>
      </c>
      <c r="C32" s="4">
        <v>43646</v>
      </c>
      <c r="D32" s="3" t="str">
        <f>+D31</f>
        <v>Empleado</v>
      </c>
      <c r="E32" s="5">
        <f t="shared" si="2"/>
        <v>25</v>
      </c>
      <c r="F32" s="11" t="s">
        <v>302</v>
      </c>
      <c r="G32" s="11" t="s">
        <v>302</v>
      </c>
      <c r="H32" s="18" t="s">
        <v>292</v>
      </c>
      <c r="I32" s="11" t="s">
        <v>303</v>
      </c>
      <c r="J32" s="19" t="s">
        <v>284</v>
      </c>
      <c r="K32" s="11" t="s">
        <v>304</v>
      </c>
      <c r="L32" s="3" t="s">
        <v>92</v>
      </c>
      <c r="M32" s="13">
        <f>1918.48*2</f>
        <v>3836.96</v>
      </c>
      <c r="N32" s="11" t="s">
        <v>218</v>
      </c>
      <c r="O32" s="20">
        <v>4000</v>
      </c>
      <c r="P32" s="3" t="s">
        <v>218</v>
      </c>
      <c r="Q32" s="9">
        <v>0</v>
      </c>
      <c r="R32" s="9">
        <v>0</v>
      </c>
      <c r="S32" s="9">
        <v>0</v>
      </c>
      <c r="T32" s="9">
        <v>0</v>
      </c>
      <c r="U32">
        <v>25</v>
      </c>
      <c r="V32">
        <v>25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3" t="s">
        <v>219</v>
      </c>
      <c r="AE32" s="4">
        <v>43676</v>
      </c>
      <c r="AF32" s="4">
        <v>43646</v>
      </c>
    </row>
    <row r="33" spans="1:32" x14ac:dyDescent="0.25">
      <c r="A33" s="3">
        <v>2019</v>
      </c>
      <c r="B33" s="4">
        <v>43466</v>
      </c>
      <c r="C33" s="4">
        <v>43646</v>
      </c>
      <c r="D33" s="3" t="s">
        <v>82</v>
      </c>
      <c r="E33" s="5">
        <f t="shared" si="2"/>
        <v>26</v>
      </c>
      <c r="F33" s="10" t="s">
        <v>305</v>
      </c>
      <c r="G33" s="10" t="s">
        <v>305</v>
      </c>
      <c r="H33" s="18" t="s">
        <v>306</v>
      </c>
      <c r="I33" s="11" t="s">
        <v>307</v>
      </c>
      <c r="J33" s="19" t="s">
        <v>308</v>
      </c>
      <c r="K33" s="11" t="s">
        <v>309</v>
      </c>
      <c r="L33" s="3" t="s">
        <v>93</v>
      </c>
      <c r="M33" s="13">
        <f>11893.34*2</f>
        <v>23786.68</v>
      </c>
      <c r="N33" s="11" t="s">
        <v>218</v>
      </c>
      <c r="O33" s="8">
        <f>10000*2</f>
        <v>20000</v>
      </c>
      <c r="P33" s="3" t="s">
        <v>218</v>
      </c>
      <c r="Q33" s="9">
        <v>0</v>
      </c>
      <c r="R33" s="9">
        <v>0</v>
      </c>
      <c r="S33" s="9">
        <v>0</v>
      </c>
      <c r="T33" s="9">
        <v>0</v>
      </c>
      <c r="U33">
        <v>26</v>
      </c>
      <c r="V33">
        <v>26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3" t="s">
        <v>219</v>
      </c>
      <c r="AE33" s="4">
        <v>43676</v>
      </c>
      <c r="AF33" s="4">
        <v>43646</v>
      </c>
    </row>
    <row r="34" spans="1:32" x14ac:dyDescent="0.25">
      <c r="A34" s="3">
        <v>2019</v>
      </c>
      <c r="B34" s="4">
        <v>43466</v>
      </c>
      <c r="C34" s="4">
        <v>43646</v>
      </c>
      <c r="D34" s="3" t="s">
        <v>89</v>
      </c>
      <c r="E34" s="5">
        <f t="shared" si="2"/>
        <v>27</v>
      </c>
      <c r="F34" s="10" t="s">
        <v>310</v>
      </c>
      <c r="G34" s="10" t="s">
        <v>310</v>
      </c>
      <c r="H34" s="18" t="s">
        <v>306</v>
      </c>
      <c r="I34" s="11" t="s">
        <v>311</v>
      </c>
      <c r="J34" s="19" t="s">
        <v>312</v>
      </c>
      <c r="K34" s="11" t="s">
        <v>251</v>
      </c>
      <c r="L34" s="3" t="s">
        <v>93</v>
      </c>
      <c r="M34" s="13">
        <f>9350.1*2</f>
        <v>18700.2</v>
      </c>
      <c r="N34" s="11" t="s">
        <v>218</v>
      </c>
      <c r="O34" s="13">
        <f>8000*2</f>
        <v>16000</v>
      </c>
      <c r="P34" s="3" t="s">
        <v>218</v>
      </c>
      <c r="Q34" s="9">
        <v>0</v>
      </c>
      <c r="R34" s="9">
        <v>0</v>
      </c>
      <c r="S34" s="9">
        <v>0</v>
      </c>
      <c r="T34" s="9">
        <v>0</v>
      </c>
      <c r="U34">
        <v>27</v>
      </c>
      <c r="V34">
        <v>27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3" t="s">
        <v>219</v>
      </c>
      <c r="AE34" s="4">
        <v>43676</v>
      </c>
      <c r="AF34" s="4">
        <v>43646</v>
      </c>
    </row>
    <row r="35" spans="1:32" ht="27" x14ac:dyDescent="0.25">
      <c r="A35" s="3">
        <v>2019</v>
      </c>
      <c r="B35" s="4">
        <v>43466</v>
      </c>
      <c r="C35" s="4">
        <v>43646</v>
      </c>
      <c r="D35" s="3" t="str">
        <f>+D34</f>
        <v>Personal de confianza</v>
      </c>
      <c r="E35" s="5">
        <f t="shared" si="2"/>
        <v>28</v>
      </c>
      <c r="F35" s="10" t="s">
        <v>313</v>
      </c>
      <c r="G35" s="10" t="s">
        <v>313</v>
      </c>
      <c r="H35" s="18" t="s">
        <v>306</v>
      </c>
      <c r="I35" s="10" t="s">
        <v>314</v>
      </c>
      <c r="J35" s="19" t="s">
        <v>226</v>
      </c>
      <c r="K35" s="11" t="s">
        <v>315</v>
      </c>
      <c r="L35" s="3" t="s">
        <v>93</v>
      </c>
      <c r="M35" s="13">
        <f>8714.29*2</f>
        <v>17428.580000000002</v>
      </c>
      <c r="N35" s="11" t="s">
        <v>218</v>
      </c>
      <c r="O35" s="13">
        <f>7500*2</f>
        <v>15000</v>
      </c>
      <c r="P35" s="3" t="s">
        <v>218</v>
      </c>
      <c r="Q35" s="9">
        <v>0</v>
      </c>
      <c r="R35" s="9">
        <v>0</v>
      </c>
      <c r="S35" s="9">
        <v>0</v>
      </c>
      <c r="T35" s="9">
        <v>0</v>
      </c>
      <c r="U35">
        <v>28</v>
      </c>
      <c r="V35">
        <v>28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3" t="s">
        <v>219</v>
      </c>
      <c r="AE35" s="4">
        <v>43676</v>
      </c>
      <c r="AF35" s="4">
        <v>43646</v>
      </c>
    </row>
    <row r="36" spans="1:32" x14ac:dyDescent="0.25">
      <c r="A36" s="3">
        <v>2019</v>
      </c>
      <c r="B36" s="4">
        <v>43466</v>
      </c>
      <c r="C36" s="4">
        <v>43646</v>
      </c>
      <c r="D36" s="3" t="s">
        <v>85</v>
      </c>
      <c r="E36" s="5">
        <f t="shared" si="2"/>
        <v>29</v>
      </c>
      <c r="F36" s="11" t="s">
        <v>316</v>
      </c>
      <c r="G36" s="11" t="s">
        <v>316</v>
      </c>
      <c r="H36" s="18" t="s">
        <v>306</v>
      </c>
      <c r="I36" s="11" t="s">
        <v>317</v>
      </c>
      <c r="J36" s="19" t="s">
        <v>318</v>
      </c>
      <c r="K36" s="11" t="s">
        <v>318</v>
      </c>
      <c r="L36" s="3" t="s">
        <v>93</v>
      </c>
      <c r="M36" s="13">
        <f>7442.67*2</f>
        <v>14885.34</v>
      </c>
      <c r="N36" s="11" t="s">
        <v>218</v>
      </c>
      <c r="O36" s="13">
        <v>13000</v>
      </c>
      <c r="P36" s="3" t="s">
        <v>218</v>
      </c>
      <c r="Q36" s="9">
        <v>0</v>
      </c>
      <c r="R36" s="9">
        <v>0</v>
      </c>
      <c r="S36" s="9">
        <v>0</v>
      </c>
      <c r="T36" s="9">
        <v>0</v>
      </c>
      <c r="U36">
        <v>29</v>
      </c>
      <c r="V36">
        <v>29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3" t="s">
        <v>219</v>
      </c>
      <c r="AE36" s="4">
        <v>43676</v>
      </c>
      <c r="AF36" s="4">
        <v>43646</v>
      </c>
    </row>
    <row r="37" spans="1:32" x14ac:dyDescent="0.25">
      <c r="A37" s="3">
        <v>2019</v>
      </c>
      <c r="B37" s="4">
        <v>43466</v>
      </c>
      <c r="C37" s="4">
        <v>43646</v>
      </c>
      <c r="D37" s="3" t="str">
        <f t="shared" ref="D37:D47" si="3">+D36</f>
        <v>Empleado</v>
      </c>
      <c r="E37" s="5">
        <f t="shared" si="2"/>
        <v>30</v>
      </c>
      <c r="F37" s="11" t="s">
        <v>319</v>
      </c>
      <c r="G37" s="11" t="s">
        <v>319</v>
      </c>
      <c r="H37" s="18" t="s">
        <v>306</v>
      </c>
      <c r="I37" s="11" t="s">
        <v>320</v>
      </c>
      <c r="J37" s="19" t="s">
        <v>321</v>
      </c>
      <c r="K37" s="11" t="s">
        <v>227</v>
      </c>
      <c r="L37" s="3" t="s">
        <v>92</v>
      </c>
      <c r="M37" s="13">
        <f>8078.48*2</f>
        <v>16156.96</v>
      </c>
      <c r="N37" s="11" t="s">
        <v>218</v>
      </c>
      <c r="O37" s="13">
        <f>8000*2</f>
        <v>16000</v>
      </c>
      <c r="P37" s="3" t="s">
        <v>218</v>
      </c>
      <c r="Q37" s="9">
        <v>0</v>
      </c>
      <c r="R37" s="9">
        <v>0</v>
      </c>
      <c r="S37" s="9">
        <v>0</v>
      </c>
      <c r="T37" s="9">
        <v>0</v>
      </c>
      <c r="U37">
        <v>30</v>
      </c>
      <c r="V37">
        <v>30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3" t="s">
        <v>219</v>
      </c>
      <c r="AE37" s="4">
        <v>43676</v>
      </c>
      <c r="AF37" s="4">
        <v>43646</v>
      </c>
    </row>
    <row r="38" spans="1:32" x14ac:dyDescent="0.25">
      <c r="A38" s="3">
        <v>2019</v>
      </c>
      <c r="B38" s="4">
        <v>43466</v>
      </c>
      <c r="C38" s="4">
        <v>43646</v>
      </c>
      <c r="D38" s="3" t="str">
        <f t="shared" si="3"/>
        <v>Empleado</v>
      </c>
      <c r="E38" s="5">
        <f t="shared" si="2"/>
        <v>31</v>
      </c>
      <c r="F38" s="11" t="s">
        <v>322</v>
      </c>
      <c r="G38" s="11" t="s">
        <v>322</v>
      </c>
      <c r="H38" s="18" t="s">
        <v>306</v>
      </c>
      <c r="I38" s="11" t="s">
        <v>323</v>
      </c>
      <c r="J38" s="19" t="s">
        <v>324</v>
      </c>
      <c r="K38" s="11" t="s">
        <v>325</v>
      </c>
      <c r="L38" s="3" t="s">
        <v>93</v>
      </c>
      <c r="M38" s="13">
        <f>5555.07*2</f>
        <v>11110.14</v>
      </c>
      <c r="N38" s="11" t="s">
        <v>218</v>
      </c>
      <c r="O38" s="13">
        <f>5000*2</f>
        <v>10000</v>
      </c>
      <c r="P38" s="3" t="s">
        <v>218</v>
      </c>
      <c r="Q38" s="9">
        <v>0</v>
      </c>
      <c r="R38" s="9">
        <v>0</v>
      </c>
      <c r="S38" s="9">
        <v>0</v>
      </c>
      <c r="T38" s="9">
        <v>0</v>
      </c>
      <c r="U38">
        <v>31</v>
      </c>
      <c r="V38">
        <v>31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3" t="s">
        <v>219</v>
      </c>
      <c r="AE38" s="4">
        <v>43676</v>
      </c>
      <c r="AF38" s="4">
        <v>43646</v>
      </c>
    </row>
    <row r="39" spans="1:32" x14ac:dyDescent="0.25">
      <c r="A39" s="3">
        <v>2019</v>
      </c>
      <c r="B39" s="4">
        <v>43466</v>
      </c>
      <c r="C39" s="4">
        <v>43646</v>
      </c>
      <c r="D39" s="3" t="str">
        <f t="shared" si="3"/>
        <v>Empleado</v>
      </c>
      <c r="E39" s="5">
        <f t="shared" si="2"/>
        <v>32</v>
      </c>
      <c r="F39" s="11" t="s">
        <v>326</v>
      </c>
      <c r="G39" s="11" t="s">
        <v>326</v>
      </c>
      <c r="H39" s="18" t="s">
        <v>306</v>
      </c>
      <c r="I39" s="11" t="s">
        <v>327</v>
      </c>
      <c r="J39" s="19" t="s">
        <v>308</v>
      </c>
      <c r="K39" s="11" t="s">
        <v>328</v>
      </c>
      <c r="L39" s="3" t="s">
        <v>92</v>
      </c>
      <c r="M39" s="13">
        <f>5555.07*2</f>
        <v>11110.14</v>
      </c>
      <c r="N39" s="11" t="s">
        <v>218</v>
      </c>
      <c r="O39" s="13">
        <f>5000*2</f>
        <v>10000</v>
      </c>
      <c r="P39" s="3" t="s">
        <v>218</v>
      </c>
      <c r="Q39" s="9">
        <v>0</v>
      </c>
      <c r="R39" s="9">
        <v>0</v>
      </c>
      <c r="S39" s="9">
        <v>0</v>
      </c>
      <c r="T39" s="9">
        <v>0</v>
      </c>
      <c r="U39">
        <v>32</v>
      </c>
      <c r="V39">
        <v>32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3" t="s">
        <v>219</v>
      </c>
      <c r="AE39" s="4">
        <v>43676</v>
      </c>
      <c r="AF39" s="4">
        <v>43646</v>
      </c>
    </row>
    <row r="40" spans="1:32" x14ac:dyDescent="0.25">
      <c r="A40" s="3">
        <v>2019</v>
      </c>
      <c r="B40" s="4">
        <v>43466</v>
      </c>
      <c r="C40" s="4">
        <v>43646</v>
      </c>
      <c r="D40" s="3" t="str">
        <f t="shared" si="3"/>
        <v>Empleado</v>
      </c>
      <c r="E40" s="5">
        <f t="shared" si="2"/>
        <v>33</v>
      </c>
      <c r="F40" s="11" t="s">
        <v>329</v>
      </c>
      <c r="G40" s="11" t="s">
        <v>329</v>
      </c>
      <c r="H40" s="18" t="s">
        <v>306</v>
      </c>
      <c r="I40" s="11" t="s">
        <v>330</v>
      </c>
      <c r="J40" s="19" t="s">
        <v>331</v>
      </c>
      <c r="K40" s="11" t="s">
        <v>250</v>
      </c>
      <c r="L40" s="3" t="s">
        <v>92</v>
      </c>
      <c r="M40" s="13">
        <f>3789.26*2</f>
        <v>7578.52</v>
      </c>
      <c r="N40" s="11" t="s">
        <v>218</v>
      </c>
      <c r="O40" s="13">
        <f>3500*2</f>
        <v>7000</v>
      </c>
      <c r="P40" s="3" t="s">
        <v>218</v>
      </c>
      <c r="Q40" s="9">
        <v>0</v>
      </c>
      <c r="R40" s="9">
        <v>0</v>
      </c>
      <c r="S40" s="9">
        <v>0</v>
      </c>
      <c r="T40" s="9">
        <v>0</v>
      </c>
      <c r="U40">
        <v>33</v>
      </c>
      <c r="V40">
        <v>33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3" t="s">
        <v>219</v>
      </c>
      <c r="AE40" s="4">
        <v>43676</v>
      </c>
      <c r="AF40" s="4">
        <v>43646</v>
      </c>
    </row>
    <row r="41" spans="1:32" x14ac:dyDescent="0.25">
      <c r="A41" s="3">
        <v>2019</v>
      </c>
      <c r="B41" s="4">
        <v>43466</v>
      </c>
      <c r="C41" s="4">
        <v>43646</v>
      </c>
      <c r="D41" s="3" t="str">
        <f t="shared" si="3"/>
        <v>Empleado</v>
      </c>
      <c r="E41" s="5">
        <f t="shared" si="2"/>
        <v>34</v>
      </c>
      <c r="F41" s="11" t="s">
        <v>332</v>
      </c>
      <c r="G41" s="11" t="s">
        <v>332</v>
      </c>
      <c r="H41" s="18" t="s">
        <v>306</v>
      </c>
      <c r="I41" s="11" t="s">
        <v>333</v>
      </c>
      <c r="J41" s="19" t="s">
        <v>279</v>
      </c>
      <c r="K41" s="11" t="s">
        <v>334</v>
      </c>
      <c r="L41" s="3" t="s">
        <v>93</v>
      </c>
      <c r="M41" s="13">
        <f>3062.82*2</f>
        <v>6125.64</v>
      </c>
      <c r="N41" s="11" t="s">
        <v>218</v>
      </c>
      <c r="O41" s="13">
        <v>6000</v>
      </c>
      <c r="P41" s="3" t="s">
        <v>218</v>
      </c>
      <c r="Q41" s="9">
        <v>0</v>
      </c>
      <c r="R41" s="9">
        <v>0</v>
      </c>
      <c r="S41" s="9">
        <v>0</v>
      </c>
      <c r="T41" s="9">
        <v>0</v>
      </c>
      <c r="U41">
        <v>34</v>
      </c>
      <c r="V41">
        <v>34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3" t="s">
        <v>219</v>
      </c>
      <c r="AE41" s="4">
        <v>43676</v>
      </c>
      <c r="AF41" s="4">
        <v>43646</v>
      </c>
    </row>
    <row r="42" spans="1:32" x14ac:dyDescent="0.25">
      <c r="A42" s="3">
        <v>2019</v>
      </c>
      <c r="B42" s="4">
        <v>43466</v>
      </c>
      <c r="C42" s="4">
        <v>43646</v>
      </c>
      <c r="D42" s="3" t="str">
        <f t="shared" si="3"/>
        <v>Empleado</v>
      </c>
      <c r="E42" s="5">
        <f t="shared" si="2"/>
        <v>35</v>
      </c>
      <c r="F42" s="11" t="s">
        <v>335</v>
      </c>
      <c r="G42" s="11" t="s">
        <v>335</v>
      </c>
      <c r="H42" s="18" t="s">
        <v>306</v>
      </c>
      <c r="I42" s="11" t="s">
        <v>336</v>
      </c>
      <c r="J42" s="19" t="s">
        <v>216</v>
      </c>
      <c r="K42" s="11" t="s">
        <v>337</v>
      </c>
      <c r="L42" s="3" t="s">
        <v>93</v>
      </c>
      <c r="M42" s="13">
        <f>2132.16*2</f>
        <v>4264.32</v>
      </c>
      <c r="N42" s="11" t="s">
        <v>218</v>
      </c>
      <c r="O42" s="13">
        <v>4400</v>
      </c>
      <c r="P42" s="3" t="s">
        <v>218</v>
      </c>
      <c r="Q42" s="9">
        <v>0</v>
      </c>
      <c r="R42" s="9">
        <v>0</v>
      </c>
      <c r="S42" s="9">
        <v>0</v>
      </c>
      <c r="T42" s="9">
        <v>0</v>
      </c>
      <c r="U42">
        <v>35</v>
      </c>
      <c r="V42">
        <v>35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3" t="s">
        <v>219</v>
      </c>
      <c r="AE42" s="4">
        <v>43676</v>
      </c>
      <c r="AF42" s="4">
        <v>43646</v>
      </c>
    </row>
    <row r="43" spans="1:32" x14ac:dyDescent="0.25">
      <c r="A43" s="3">
        <v>2019</v>
      </c>
      <c r="B43" s="4">
        <v>43466</v>
      </c>
      <c r="C43" s="4">
        <v>43646</v>
      </c>
      <c r="D43" s="3" t="str">
        <f t="shared" si="3"/>
        <v>Empleado</v>
      </c>
      <c r="E43" s="5">
        <f t="shared" si="2"/>
        <v>36</v>
      </c>
      <c r="F43" s="11" t="s">
        <v>338</v>
      </c>
      <c r="G43" s="11" t="s">
        <v>338</v>
      </c>
      <c r="H43" s="18" t="s">
        <v>306</v>
      </c>
      <c r="I43" s="11" t="s">
        <v>339</v>
      </c>
      <c r="J43" s="19" t="s">
        <v>340</v>
      </c>
      <c r="K43" s="11" t="s">
        <v>341</v>
      </c>
      <c r="L43" s="3" t="s">
        <v>92</v>
      </c>
      <c r="M43" s="13">
        <f>2484.81*2</f>
        <v>4969.62</v>
      </c>
      <c r="N43" s="11" t="s">
        <v>218</v>
      </c>
      <c r="O43" s="13">
        <f>2500*2</f>
        <v>5000</v>
      </c>
      <c r="P43" s="3" t="s">
        <v>218</v>
      </c>
      <c r="Q43" s="9">
        <v>0</v>
      </c>
      <c r="R43" s="9">
        <v>0</v>
      </c>
      <c r="S43" s="9">
        <v>0</v>
      </c>
      <c r="T43" s="9">
        <v>0</v>
      </c>
      <c r="U43">
        <v>36</v>
      </c>
      <c r="V43">
        <v>36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3" t="s">
        <v>219</v>
      </c>
      <c r="AE43" s="4">
        <v>43676</v>
      </c>
      <c r="AF43" s="4">
        <v>43646</v>
      </c>
    </row>
    <row r="44" spans="1:32" x14ac:dyDescent="0.25">
      <c r="A44" s="3">
        <v>2019</v>
      </c>
      <c r="B44" s="4">
        <v>43466</v>
      </c>
      <c r="C44" s="4">
        <v>43646</v>
      </c>
      <c r="D44" s="3" t="str">
        <f t="shared" si="3"/>
        <v>Empleado</v>
      </c>
      <c r="E44" s="5">
        <f t="shared" si="2"/>
        <v>37</v>
      </c>
      <c r="F44" s="11" t="s">
        <v>342</v>
      </c>
      <c r="G44" s="11" t="s">
        <v>342</v>
      </c>
      <c r="H44" s="18" t="s">
        <v>306</v>
      </c>
      <c r="I44" s="11" t="s">
        <v>343</v>
      </c>
      <c r="J44" s="19" t="s">
        <v>256</v>
      </c>
      <c r="K44" s="11" t="s">
        <v>289</v>
      </c>
      <c r="L44" s="3" t="s">
        <v>93</v>
      </c>
      <c r="M44" s="13">
        <f>1918.48*2</f>
        <v>3836.96</v>
      </c>
      <c r="N44" s="11" t="s">
        <v>218</v>
      </c>
      <c r="O44" s="13">
        <v>4000</v>
      </c>
      <c r="P44" s="3" t="s">
        <v>218</v>
      </c>
      <c r="Q44" s="9">
        <v>0</v>
      </c>
      <c r="R44" s="9">
        <v>0</v>
      </c>
      <c r="S44" s="9">
        <v>0</v>
      </c>
      <c r="T44" s="9">
        <v>0</v>
      </c>
      <c r="U44">
        <v>37</v>
      </c>
      <c r="V44">
        <v>37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3" t="s">
        <v>219</v>
      </c>
      <c r="AE44" s="4">
        <v>43676</v>
      </c>
      <c r="AF44" s="4">
        <v>43646</v>
      </c>
    </row>
    <row r="45" spans="1:32" x14ac:dyDescent="0.25">
      <c r="A45" s="3">
        <v>2019</v>
      </c>
      <c r="B45" s="4">
        <v>43466</v>
      </c>
      <c r="C45" s="4">
        <v>43646</v>
      </c>
      <c r="D45" s="3" t="str">
        <f t="shared" si="3"/>
        <v>Empleado</v>
      </c>
      <c r="E45" s="5">
        <f t="shared" si="2"/>
        <v>38</v>
      </c>
      <c r="F45" s="11" t="s">
        <v>344</v>
      </c>
      <c r="G45" s="11" t="s">
        <v>344</v>
      </c>
      <c r="H45" s="18" t="s">
        <v>345</v>
      </c>
      <c r="I45" s="11" t="s">
        <v>278</v>
      </c>
      <c r="J45" s="19" t="s">
        <v>340</v>
      </c>
      <c r="K45" s="11" t="s">
        <v>346</v>
      </c>
      <c r="L45" s="3" t="s">
        <v>93</v>
      </c>
      <c r="M45" s="13">
        <f>10621.72*2</f>
        <v>21243.439999999999</v>
      </c>
      <c r="N45" s="11" t="s">
        <v>218</v>
      </c>
      <c r="O45" s="8">
        <f>9000*2</f>
        <v>18000</v>
      </c>
      <c r="P45" s="3" t="s">
        <v>218</v>
      </c>
      <c r="Q45" s="9">
        <v>0</v>
      </c>
      <c r="R45" s="9">
        <v>0</v>
      </c>
      <c r="S45" s="9">
        <v>0</v>
      </c>
      <c r="T45" s="9">
        <v>0</v>
      </c>
      <c r="U45">
        <v>38</v>
      </c>
      <c r="V45">
        <v>38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3" t="s">
        <v>219</v>
      </c>
      <c r="AE45" s="4">
        <v>43676</v>
      </c>
      <c r="AF45" s="4">
        <v>43646</v>
      </c>
    </row>
    <row r="46" spans="1:32" x14ac:dyDescent="0.25">
      <c r="A46" s="3">
        <v>2019</v>
      </c>
      <c r="B46" s="4">
        <v>43466</v>
      </c>
      <c r="C46" s="4">
        <v>43646</v>
      </c>
      <c r="D46" s="3" t="str">
        <f t="shared" si="3"/>
        <v>Empleado</v>
      </c>
      <c r="E46" s="5">
        <f t="shared" si="2"/>
        <v>39</v>
      </c>
      <c r="F46" s="21" t="s">
        <v>347</v>
      </c>
      <c r="G46" s="21" t="s">
        <v>347</v>
      </c>
      <c r="H46" s="18" t="s">
        <v>345</v>
      </c>
      <c r="I46" s="21" t="s">
        <v>348</v>
      </c>
      <c r="J46" s="19" t="s">
        <v>308</v>
      </c>
      <c r="K46" s="11" t="s">
        <v>349</v>
      </c>
      <c r="L46" s="3" t="s">
        <v>93</v>
      </c>
      <c r="M46" s="13">
        <v>14000</v>
      </c>
      <c r="N46" s="11" t="s">
        <v>218</v>
      </c>
      <c r="O46" s="13">
        <v>14000</v>
      </c>
      <c r="P46" s="3" t="s">
        <v>218</v>
      </c>
      <c r="Q46" s="9">
        <v>0</v>
      </c>
      <c r="R46" s="9">
        <v>0</v>
      </c>
      <c r="S46" s="9">
        <v>0</v>
      </c>
      <c r="T46" s="9">
        <v>0</v>
      </c>
      <c r="U46">
        <v>39</v>
      </c>
      <c r="V46">
        <v>39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3" t="s">
        <v>219</v>
      </c>
      <c r="AE46" s="4">
        <v>43676</v>
      </c>
      <c r="AF46" s="4">
        <v>43646</v>
      </c>
    </row>
    <row r="47" spans="1:32" x14ac:dyDescent="0.25">
      <c r="A47" s="3">
        <v>2019</v>
      </c>
      <c r="B47" s="4">
        <v>43466</v>
      </c>
      <c r="C47" s="4">
        <v>43646</v>
      </c>
      <c r="D47" s="3" t="str">
        <f t="shared" si="3"/>
        <v>Empleado</v>
      </c>
      <c r="E47" s="5">
        <f t="shared" si="2"/>
        <v>40</v>
      </c>
      <c r="F47" s="11" t="s">
        <v>350</v>
      </c>
      <c r="G47" s="11" t="s">
        <v>350</v>
      </c>
      <c r="H47" s="18" t="s">
        <v>345</v>
      </c>
      <c r="I47" s="22" t="s">
        <v>351</v>
      </c>
      <c r="J47" s="19" t="s">
        <v>297</v>
      </c>
      <c r="K47" s="11" t="s">
        <v>352</v>
      </c>
      <c r="L47" s="3" t="s">
        <v>93</v>
      </c>
      <c r="M47" s="13">
        <f>5555.07*2</f>
        <v>11110.14</v>
      </c>
      <c r="N47" s="11" t="s">
        <v>218</v>
      </c>
      <c r="O47" s="15">
        <v>10000</v>
      </c>
      <c r="P47" s="3" t="s">
        <v>218</v>
      </c>
      <c r="Q47" s="9">
        <v>0</v>
      </c>
      <c r="R47" s="9">
        <v>0</v>
      </c>
      <c r="S47" s="9">
        <v>0</v>
      </c>
      <c r="T47" s="9">
        <v>0</v>
      </c>
      <c r="U47">
        <v>40</v>
      </c>
      <c r="V47">
        <v>40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3" t="s">
        <v>219</v>
      </c>
      <c r="AE47" s="4">
        <v>43676</v>
      </c>
      <c r="AF47" s="4">
        <v>43646</v>
      </c>
    </row>
    <row r="48" spans="1:32" x14ac:dyDescent="0.25">
      <c r="A48" s="3">
        <v>2019</v>
      </c>
      <c r="B48" s="4">
        <v>43466</v>
      </c>
      <c r="C48" s="4">
        <v>43646</v>
      </c>
      <c r="D48" s="3" t="s">
        <v>85</v>
      </c>
      <c r="E48" s="5">
        <f t="shared" si="2"/>
        <v>41</v>
      </c>
      <c r="F48" s="11" t="s">
        <v>353</v>
      </c>
      <c r="G48" s="11" t="s">
        <v>353</v>
      </c>
      <c r="H48" s="18" t="s">
        <v>345</v>
      </c>
      <c r="I48" s="11" t="s">
        <v>354</v>
      </c>
      <c r="J48" s="19" t="s">
        <v>340</v>
      </c>
      <c r="K48" s="11" t="s">
        <v>355</v>
      </c>
      <c r="L48" s="3" t="s">
        <v>93</v>
      </c>
      <c r="M48" s="16">
        <f>5555.07*2</f>
        <v>11110.14</v>
      </c>
      <c r="N48" s="11" t="s">
        <v>218</v>
      </c>
      <c r="O48" s="16">
        <f>5000*2</f>
        <v>10000</v>
      </c>
      <c r="P48" s="3" t="s">
        <v>218</v>
      </c>
      <c r="Q48" s="9">
        <v>0</v>
      </c>
      <c r="R48" s="9">
        <v>0</v>
      </c>
      <c r="S48" s="9">
        <v>0</v>
      </c>
      <c r="T48" s="9">
        <v>0</v>
      </c>
      <c r="U48">
        <v>41</v>
      </c>
      <c r="V48">
        <v>41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3" t="s">
        <v>219</v>
      </c>
      <c r="AE48" s="4">
        <v>43676</v>
      </c>
      <c r="AF48" s="4">
        <v>43646</v>
      </c>
    </row>
    <row r="49" spans="1:32" x14ac:dyDescent="0.25">
      <c r="A49" s="3">
        <v>2019</v>
      </c>
      <c r="B49" s="4">
        <v>43466</v>
      </c>
      <c r="C49" s="4">
        <v>43646</v>
      </c>
      <c r="D49" s="3" t="str">
        <f>+D47</f>
        <v>Empleado</v>
      </c>
      <c r="E49" s="5">
        <f t="shared" si="2"/>
        <v>42</v>
      </c>
      <c r="F49" s="21" t="s">
        <v>356</v>
      </c>
      <c r="G49" s="21" t="s">
        <v>356</v>
      </c>
      <c r="H49" s="18" t="s">
        <v>345</v>
      </c>
      <c r="I49" s="21" t="s">
        <v>357</v>
      </c>
      <c r="J49" s="19" t="s">
        <v>358</v>
      </c>
      <c r="K49" s="11" t="s">
        <v>297</v>
      </c>
      <c r="L49" s="3" t="s">
        <v>93</v>
      </c>
      <c r="M49" s="13">
        <f>5555.07*2</f>
        <v>11110.14</v>
      </c>
      <c r="N49" s="11" t="s">
        <v>218</v>
      </c>
      <c r="O49" s="13">
        <v>10000</v>
      </c>
      <c r="P49" s="3" t="s">
        <v>218</v>
      </c>
      <c r="Q49" s="9">
        <v>0</v>
      </c>
      <c r="R49" s="9">
        <v>0</v>
      </c>
      <c r="S49" s="9">
        <v>0</v>
      </c>
      <c r="T49" s="9">
        <v>0</v>
      </c>
      <c r="U49">
        <v>42</v>
      </c>
      <c r="V49">
        <v>42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3" t="s">
        <v>219</v>
      </c>
      <c r="AE49" s="4">
        <v>43676</v>
      </c>
      <c r="AF49" s="4">
        <v>43646</v>
      </c>
    </row>
    <row r="50" spans="1:32" x14ac:dyDescent="0.25">
      <c r="A50" s="3">
        <v>2019</v>
      </c>
      <c r="B50" s="4">
        <v>43466</v>
      </c>
      <c r="C50" s="4">
        <v>43646</v>
      </c>
      <c r="D50" s="3" t="str">
        <f>+D49</f>
        <v>Empleado</v>
      </c>
      <c r="E50" s="5">
        <f t="shared" si="2"/>
        <v>43</v>
      </c>
      <c r="F50" s="11" t="s">
        <v>359</v>
      </c>
      <c r="G50" s="11" t="s">
        <v>359</v>
      </c>
      <c r="H50" s="18" t="s">
        <v>345</v>
      </c>
      <c r="I50" s="22" t="s">
        <v>360</v>
      </c>
      <c r="J50" s="19" t="s">
        <v>361</v>
      </c>
      <c r="K50" s="11" t="s">
        <v>362</v>
      </c>
      <c r="L50" s="3" t="s">
        <v>93</v>
      </c>
      <c r="M50" s="13">
        <f>4947.57*2</f>
        <v>9895.14</v>
      </c>
      <c r="N50" s="11" t="s">
        <v>218</v>
      </c>
      <c r="O50" s="15">
        <v>9000</v>
      </c>
      <c r="P50" s="3" t="s">
        <v>218</v>
      </c>
      <c r="Q50" s="9">
        <v>0</v>
      </c>
      <c r="R50" s="9">
        <v>0</v>
      </c>
      <c r="S50" s="9">
        <v>0</v>
      </c>
      <c r="T50" s="9">
        <v>0</v>
      </c>
      <c r="U50">
        <v>43</v>
      </c>
      <c r="V50">
        <v>43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3" t="s">
        <v>219</v>
      </c>
      <c r="AE50" s="4">
        <v>43676</v>
      </c>
      <c r="AF50" s="4">
        <v>43646</v>
      </c>
    </row>
    <row r="51" spans="1:32" x14ac:dyDescent="0.25">
      <c r="A51" s="3">
        <v>2019</v>
      </c>
      <c r="B51" s="4">
        <v>43466</v>
      </c>
      <c r="C51" s="4">
        <v>43646</v>
      </c>
      <c r="D51" s="3" t="str">
        <f>+D50</f>
        <v>Empleado</v>
      </c>
      <c r="E51" s="5">
        <f t="shared" si="2"/>
        <v>44</v>
      </c>
      <c r="F51" s="11" t="s">
        <v>363</v>
      </c>
      <c r="G51" s="11" t="s">
        <v>363</v>
      </c>
      <c r="H51" s="18" t="s">
        <v>345</v>
      </c>
      <c r="I51" s="11" t="s">
        <v>364</v>
      </c>
      <c r="J51" s="19" t="s">
        <v>223</v>
      </c>
      <c r="K51" s="11" t="s">
        <v>365</v>
      </c>
      <c r="L51" s="3" t="s">
        <v>93</v>
      </c>
      <c r="M51" s="13">
        <f>4947.57*2</f>
        <v>9895.14</v>
      </c>
      <c r="N51" s="11" t="s">
        <v>218</v>
      </c>
      <c r="O51" s="13">
        <v>9000</v>
      </c>
      <c r="P51" s="3" t="s">
        <v>218</v>
      </c>
      <c r="Q51" s="9">
        <v>0</v>
      </c>
      <c r="R51" s="9">
        <v>0</v>
      </c>
      <c r="S51" s="9">
        <v>0</v>
      </c>
      <c r="T51" s="9">
        <v>0</v>
      </c>
      <c r="U51">
        <v>44</v>
      </c>
      <c r="V51">
        <v>44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3" t="s">
        <v>219</v>
      </c>
      <c r="AE51" s="4">
        <v>43676</v>
      </c>
      <c r="AF51" s="4">
        <v>43646</v>
      </c>
    </row>
    <row r="52" spans="1:32" x14ac:dyDescent="0.25">
      <c r="A52" s="3">
        <v>2019</v>
      </c>
      <c r="B52" s="4">
        <v>43466</v>
      </c>
      <c r="C52" s="4">
        <v>43646</v>
      </c>
      <c r="D52" s="3" t="s">
        <v>85</v>
      </c>
      <c r="E52" s="5">
        <f t="shared" si="2"/>
        <v>45</v>
      </c>
      <c r="F52" s="3" t="s">
        <v>366</v>
      </c>
      <c r="G52" s="3" t="s">
        <v>366</v>
      </c>
      <c r="H52" s="18" t="s">
        <v>345</v>
      </c>
      <c r="I52" s="3" t="s">
        <v>367</v>
      </c>
      <c r="J52" s="19" t="s">
        <v>368</v>
      </c>
      <c r="K52" s="11" t="s">
        <v>227</v>
      </c>
      <c r="L52" s="3" t="s">
        <v>93</v>
      </c>
      <c r="M52" s="16">
        <f>4352.33*2</f>
        <v>8704.66</v>
      </c>
      <c r="N52" s="11" t="s">
        <v>218</v>
      </c>
      <c r="O52" s="16">
        <f>4000*2</f>
        <v>8000</v>
      </c>
      <c r="P52" s="3" t="s">
        <v>218</v>
      </c>
      <c r="Q52" s="9">
        <v>0</v>
      </c>
      <c r="R52" s="9">
        <v>0</v>
      </c>
      <c r="S52" s="9">
        <v>0</v>
      </c>
      <c r="T52" s="9">
        <v>0</v>
      </c>
      <c r="U52">
        <v>45</v>
      </c>
      <c r="V52">
        <v>45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3" t="s">
        <v>219</v>
      </c>
      <c r="AE52" s="4">
        <v>43676</v>
      </c>
      <c r="AF52" s="4">
        <v>43646</v>
      </c>
    </row>
    <row r="53" spans="1:32" x14ac:dyDescent="0.25">
      <c r="A53" s="3">
        <v>2019</v>
      </c>
      <c r="B53" s="4">
        <v>43466</v>
      </c>
      <c r="C53" s="4">
        <v>43646</v>
      </c>
      <c r="D53" s="3" t="s">
        <v>85</v>
      </c>
      <c r="E53" s="5">
        <f t="shared" si="2"/>
        <v>46</v>
      </c>
      <c r="F53" s="11" t="s">
        <v>302</v>
      </c>
      <c r="G53" s="11" t="s">
        <v>302</v>
      </c>
      <c r="H53" s="18" t="s">
        <v>345</v>
      </c>
      <c r="I53" s="11" t="s">
        <v>369</v>
      </c>
      <c r="J53" s="19" t="s">
        <v>370</v>
      </c>
      <c r="K53" s="11" t="s">
        <v>371</v>
      </c>
      <c r="L53" s="3" t="s">
        <v>92</v>
      </c>
      <c r="M53" s="13">
        <f>4947.57*2</f>
        <v>9895.14</v>
      </c>
      <c r="N53" s="11" t="s">
        <v>218</v>
      </c>
      <c r="O53" s="15">
        <f>4500*2</f>
        <v>9000</v>
      </c>
      <c r="P53" s="3" t="s">
        <v>218</v>
      </c>
      <c r="Q53" s="9">
        <v>0</v>
      </c>
      <c r="R53" s="9">
        <v>0</v>
      </c>
      <c r="S53" s="9">
        <v>0</v>
      </c>
      <c r="T53" s="9">
        <v>0</v>
      </c>
      <c r="U53">
        <v>46</v>
      </c>
      <c r="V53">
        <v>46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3" t="s">
        <v>219</v>
      </c>
      <c r="AE53" s="4">
        <v>43676</v>
      </c>
      <c r="AF53" s="4">
        <v>43646</v>
      </c>
    </row>
    <row r="54" spans="1:32" x14ac:dyDescent="0.25">
      <c r="A54" s="3">
        <v>2019</v>
      </c>
      <c r="B54" s="4">
        <v>43466</v>
      </c>
      <c r="C54" s="4">
        <v>43646</v>
      </c>
      <c r="D54" s="3" t="str">
        <f>+D53</f>
        <v>Empleado</v>
      </c>
      <c r="E54" s="5">
        <f t="shared" si="2"/>
        <v>47</v>
      </c>
      <c r="F54" s="11" t="s">
        <v>372</v>
      </c>
      <c r="G54" s="11" t="s">
        <v>372</v>
      </c>
      <c r="H54" s="18" t="s">
        <v>345</v>
      </c>
      <c r="I54" s="11" t="s">
        <v>373</v>
      </c>
      <c r="J54" s="19" t="s">
        <v>374</v>
      </c>
      <c r="K54" s="11" t="s">
        <v>297</v>
      </c>
      <c r="L54" s="3" t="s">
        <v>93</v>
      </c>
      <c r="M54" s="13">
        <f>2759.86*2</f>
        <v>5519.72</v>
      </c>
      <c r="N54" s="11" t="s">
        <v>218</v>
      </c>
      <c r="O54" s="13">
        <f>2730*2</f>
        <v>5460</v>
      </c>
      <c r="P54" s="3" t="s">
        <v>218</v>
      </c>
      <c r="Q54" s="9">
        <v>0</v>
      </c>
      <c r="R54" s="9">
        <v>0</v>
      </c>
      <c r="S54" s="9">
        <v>0</v>
      </c>
      <c r="T54" s="9">
        <v>0</v>
      </c>
      <c r="U54">
        <v>47</v>
      </c>
      <c r="V54">
        <v>47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3" t="s">
        <v>219</v>
      </c>
      <c r="AE54" s="4">
        <v>43676</v>
      </c>
      <c r="AF54" s="4">
        <v>43646</v>
      </c>
    </row>
    <row r="55" spans="1:32" x14ac:dyDescent="0.25">
      <c r="A55" s="3">
        <v>2019</v>
      </c>
      <c r="B55" s="4">
        <v>43466</v>
      </c>
      <c r="C55" s="4">
        <v>43646</v>
      </c>
      <c r="D55" s="3" t="str">
        <f>+D54</f>
        <v>Empleado</v>
      </c>
      <c r="E55" s="5">
        <f t="shared" si="2"/>
        <v>48</v>
      </c>
      <c r="F55" s="11" t="s">
        <v>375</v>
      </c>
      <c r="G55" s="11" t="s">
        <v>375</v>
      </c>
      <c r="H55" s="18" t="s">
        <v>345</v>
      </c>
      <c r="I55" s="11" t="s">
        <v>376</v>
      </c>
      <c r="J55" s="19" t="s">
        <v>377</v>
      </c>
      <c r="K55" s="11" t="s">
        <v>378</v>
      </c>
      <c r="L55" s="3" t="s">
        <v>92</v>
      </c>
      <c r="M55" s="13">
        <f>2484.81*2</f>
        <v>4969.62</v>
      </c>
      <c r="N55" s="11" t="s">
        <v>218</v>
      </c>
      <c r="O55" s="15">
        <v>5000</v>
      </c>
      <c r="P55" s="3" t="s">
        <v>218</v>
      </c>
      <c r="Q55" s="9">
        <v>0</v>
      </c>
      <c r="R55" s="9">
        <v>0</v>
      </c>
      <c r="S55" s="9">
        <v>0</v>
      </c>
      <c r="T55" s="9">
        <v>0</v>
      </c>
      <c r="U55">
        <v>48</v>
      </c>
      <c r="V55">
        <v>48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3" t="s">
        <v>219</v>
      </c>
      <c r="AE55" s="4">
        <v>43676</v>
      </c>
      <c r="AF55" s="4">
        <v>43646</v>
      </c>
    </row>
    <row r="56" spans="1:32" x14ac:dyDescent="0.25">
      <c r="A56" s="3">
        <v>2019</v>
      </c>
      <c r="B56" s="4">
        <v>43466</v>
      </c>
      <c r="C56" s="4">
        <v>43646</v>
      </c>
      <c r="D56" s="3" t="str">
        <f>+D55</f>
        <v>Empleado</v>
      </c>
      <c r="E56" s="5">
        <f t="shared" si="2"/>
        <v>49</v>
      </c>
      <c r="F56" s="11" t="s">
        <v>302</v>
      </c>
      <c r="G56" s="11" t="s">
        <v>302</v>
      </c>
      <c r="H56" s="18" t="s">
        <v>345</v>
      </c>
      <c r="I56" s="11" t="s">
        <v>379</v>
      </c>
      <c r="J56" s="19" t="s">
        <v>246</v>
      </c>
      <c r="K56" s="11" t="s">
        <v>377</v>
      </c>
      <c r="L56" s="3" t="s">
        <v>92</v>
      </c>
      <c r="M56" s="13">
        <f>2484.81*2</f>
        <v>4969.62</v>
      </c>
      <c r="N56" s="11" t="s">
        <v>218</v>
      </c>
      <c r="O56" s="15">
        <f>2500*2</f>
        <v>5000</v>
      </c>
      <c r="P56" s="3" t="s">
        <v>218</v>
      </c>
      <c r="Q56" s="9">
        <v>0</v>
      </c>
      <c r="R56" s="9">
        <v>0</v>
      </c>
      <c r="S56" s="9">
        <v>0</v>
      </c>
      <c r="T56" s="9">
        <v>0</v>
      </c>
      <c r="U56">
        <v>49</v>
      </c>
      <c r="V56">
        <v>49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3" t="s">
        <v>219</v>
      </c>
      <c r="AE56" s="4">
        <v>43676</v>
      </c>
      <c r="AF56" s="4">
        <v>43646</v>
      </c>
    </row>
    <row r="57" spans="1:32" x14ac:dyDescent="0.25">
      <c r="A57" s="3">
        <v>2019</v>
      </c>
      <c r="B57" s="4">
        <v>43466</v>
      </c>
      <c r="C57" s="4">
        <v>43646</v>
      </c>
      <c r="D57" s="3" t="s">
        <v>85</v>
      </c>
      <c r="E57" s="5">
        <f t="shared" si="2"/>
        <v>50</v>
      </c>
      <c r="F57" s="21" t="s">
        <v>380</v>
      </c>
      <c r="G57" s="21" t="s">
        <v>380</v>
      </c>
      <c r="H57" s="18" t="s">
        <v>345</v>
      </c>
      <c r="I57" s="21" t="s">
        <v>381</v>
      </c>
      <c r="J57" s="19" t="s">
        <v>382</v>
      </c>
      <c r="K57" s="11" t="s">
        <v>374</v>
      </c>
      <c r="L57" s="3" t="s">
        <v>93</v>
      </c>
      <c r="M57" s="13">
        <f>4352.33*2</f>
        <v>8704.66</v>
      </c>
      <c r="N57" s="11" t="s">
        <v>218</v>
      </c>
      <c r="O57" s="13">
        <f>4000*2</f>
        <v>8000</v>
      </c>
      <c r="P57" s="3" t="s">
        <v>218</v>
      </c>
      <c r="Q57" s="9">
        <v>0</v>
      </c>
      <c r="R57" s="9">
        <v>0</v>
      </c>
      <c r="S57" s="9">
        <v>0</v>
      </c>
      <c r="T57" s="9">
        <v>0</v>
      </c>
      <c r="U57">
        <v>50</v>
      </c>
      <c r="V57">
        <v>50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3" t="s">
        <v>219</v>
      </c>
      <c r="AE57" s="4">
        <v>43676</v>
      </c>
      <c r="AF57" s="4">
        <v>43646</v>
      </c>
    </row>
    <row r="58" spans="1:32" x14ac:dyDescent="0.25">
      <c r="A58" s="3">
        <v>2019</v>
      </c>
      <c r="B58" s="4">
        <v>43466</v>
      </c>
      <c r="C58" s="4">
        <v>43646</v>
      </c>
      <c r="D58" s="3" t="s">
        <v>85</v>
      </c>
      <c r="E58" s="5">
        <f t="shared" si="2"/>
        <v>51</v>
      </c>
      <c r="F58" s="21" t="s">
        <v>366</v>
      </c>
      <c r="G58" s="21" t="s">
        <v>366</v>
      </c>
      <c r="H58" s="18" t="s">
        <v>345</v>
      </c>
      <c r="I58" s="21" t="s">
        <v>253</v>
      </c>
      <c r="J58" s="19" t="s">
        <v>383</v>
      </c>
      <c r="K58" s="11" t="s">
        <v>315</v>
      </c>
      <c r="L58" s="3" t="s">
        <v>93</v>
      </c>
      <c r="M58" s="13">
        <f>3600*2</f>
        <v>7200</v>
      </c>
      <c r="N58" s="11" t="s">
        <v>218</v>
      </c>
      <c r="O58" s="13">
        <f>3600*2</f>
        <v>7200</v>
      </c>
      <c r="P58" s="3" t="s">
        <v>218</v>
      </c>
      <c r="Q58" s="9">
        <v>0</v>
      </c>
      <c r="R58" s="9">
        <v>0</v>
      </c>
      <c r="S58" s="9">
        <v>0</v>
      </c>
      <c r="T58" s="9">
        <v>0</v>
      </c>
      <c r="U58">
        <v>51</v>
      </c>
      <c r="V58">
        <v>51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3" t="s">
        <v>219</v>
      </c>
      <c r="AE58" s="4">
        <v>43676</v>
      </c>
      <c r="AF58" s="4">
        <v>43646</v>
      </c>
    </row>
    <row r="59" spans="1:32" x14ac:dyDescent="0.25">
      <c r="A59" s="3">
        <v>2019</v>
      </c>
      <c r="B59" s="4">
        <v>43466</v>
      </c>
      <c r="C59" s="4">
        <v>43646</v>
      </c>
      <c r="D59" s="3" t="s">
        <v>85</v>
      </c>
      <c r="E59" s="5">
        <f t="shared" si="2"/>
        <v>52</v>
      </c>
      <c r="F59" s="21" t="s">
        <v>380</v>
      </c>
      <c r="G59" s="21" t="s">
        <v>380</v>
      </c>
      <c r="H59" s="18" t="s">
        <v>345</v>
      </c>
      <c r="I59" s="21" t="s">
        <v>384</v>
      </c>
      <c r="J59" s="19" t="s">
        <v>385</v>
      </c>
      <c r="K59" s="11" t="s">
        <v>251</v>
      </c>
      <c r="L59" s="3" t="s">
        <v>93</v>
      </c>
      <c r="M59" s="13">
        <f>3200*2</f>
        <v>6400</v>
      </c>
      <c r="N59" s="11" t="s">
        <v>218</v>
      </c>
      <c r="O59" s="13">
        <f>3200*2</f>
        <v>6400</v>
      </c>
      <c r="P59" s="3" t="s">
        <v>218</v>
      </c>
      <c r="Q59" s="9">
        <v>0</v>
      </c>
      <c r="R59" s="9">
        <v>0</v>
      </c>
      <c r="S59" s="9">
        <v>0</v>
      </c>
      <c r="T59" s="9">
        <v>0</v>
      </c>
      <c r="U59">
        <v>52</v>
      </c>
      <c r="V59">
        <v>52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3" t="s">
        <v>219</v>
      </c>
      <c r="AE59" s="4">
        <v>43676</v>
      </c>
      <c r="AF59" s="4">
        <v>43646</v>
      </c>
    </row>
    <row r="60" spans="1:32" x14ac:dyDescent="0.25">
      <c r="A60" s="3">
        <v>2019</v>
      </c>
      <c r="B60" s="4">
        <v>43466</v>
      </c>
      <c r="C60" s="4">
        <v>43646</v>
      </c>
      <c r="D60" s="3" t="s">
        <v>85</v>
      </c>
      <c r="E60" s="5">
        <f t="shared" si="2"/>
        <v>53</v>
      </c>
      <c r="F60" s="21" t="s">
        <v>380</v>
      </c>
      <c r="G60" s="21" t="s">
        <v>380</v>
      </c>
      <c r="H60" s="18" t="s">
        <v>345</v>
      </c>
      <c r="I60" s="21" t="s">
        <v>386</v>
      </c>
      <c r="J60" s="19" t="s">
        <v>387</v>
      </c>
      <c r="K60" s="11" t="s">
        <v>263</v>
      </c>
      <c r="L60" s="3" t="s">
        <v>93</v>
      </c>
      <c r="M60" s="13">
        <f>3000*2</f>
        <v>6000</v>
      </c>
      <c r="N60" s="11" t="s">
        <v>218</v>
      </c>
      <c r="O60" s="13">
        <f>3000*2</f>
        <v>6000</v>
      </c>
      <c r="P60" s="3" t="s">
        <v>218</v>
      </c>
      <c r="Q60" s="9">
        <v>0</v>
      </c>
      <c r="R60" s="9">
        <v>0</v>
      </c>
      <c r="S60" s="9">
        <v>0</v>
      </c>
      <c r="T60" s="9">
        <v>0</v>
      </c>
      <c r="U60">
        <v>53</v>
      </c>
      <c r="V60">
        <v>53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3" t="s">
        <v>219</v>
      </c>
      <c r="AE60" s="4">
        <v>43676</v>
      </c>
      <c r="AF60" s="4">
        <v>43646</v>
      </c>
    </row>
    <row r="61" spans="1:32" x14ac:dyDescent="0.25">
      <c r="A61" s="3">
        <v>2019</v>
      </c>
      <c r="B61" s="4">
        <v>43466</v>
      </c>
      <c r="C61" s="4">
        <v>43646</v>
      </c>
      <c r="D61" s="3" t="s">
        <v>85</v>
      </c>
      <c r="E61" s="5">
        <f>+E60+1</f>
        <v>54</v>
      </c>
      <c r="F61" s="3" t="s">
        <v>388</v>
      </c>
      <c r="G61" s="3" t="s">
        <v>388</v>
      </c>
      <c r="H61" s="3" t="s">
        <v>345</v>
      </c>
      <c r="I61" s="3" t="s">
        <v>389</v>
      </c>
      <c r="J61" s="3" t="s">
        <v>390</v>
      </c>
      <c r="K61" s="3"/>
      <c r="L61" s="3" t="s">
        <v>93</v>
      </c>
      <c r="M61" s="16">
        <f>2484.81*2</f>
        <v>4969.62</v>
      </c>
      <c r="N61" s="3" t="s">
        <v>218</v>
      </c>
      <c r="O61" s="16">
        <f>2500*2</f>
        <v>5000</v>
      </c>
      <c r="P61" s="3" t="s">
        <v>218</v>
      </c>
      <c r="Q61" s="9">
        <v>0</v>
      </c>
      <c r="R61" s="9">
        <v>0</v>
      </c>
      <c r="S61" s="9">
        <v>0</v>
      </c>
      <c r="T61" s="9">
        <v>0</v>
      </c>
      <c r="U61">
        <v>54</v>
      </c>
      <c r="V61">
        <v>54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3" t="s">
        <v>219</v>
      </c>
      <c r="AE61" s="4">
        <v>43676</v>
      </c>
      <c r="AF61" s="4">
        <v>43646</v>
      </c>
    </row>
    <row r="62" spans="1:32" x14ac:dyDescent="0.25">
      <c r="A62" s="3">
        <v>2019</v>
      </c>
      <c r="B62" s="4">
        <v>43466</v>
      </c>
      <c r="C62" s="4">
        <v>43646</v>
      </c>
      <c r="D62" s="3" t="str">
        <f>+D57</f>
        <v>Empleado</v>
      </c>
      <c r="E62" s="5">
        <f t="shared" ref="E62:E77" si="4">++E61+1</f>
        <v>55</v>
      </c>
      <c r="F62" s="11" t="s">
        <v>391</v>
      </c>
      <c r="G62" s="11" t="s">
        <v>391</v>
      </c>
      <c r="H62" s="18" t="s">
        <v>392</v>
      </c>
      <c r="I62" s="11" t="s">
        <v>393</v>
      </c>
      <c r="J62" s="19" t="s">
        <v>284</v>
      </c>
      <c r="K62" s="11" t="s">
        <v>289</v>
      </c>
      <c r="L62" s="3" t="s">
        <v>93</v>
      </c>
      <c r="M62" s="13">
        <f>8714.29*2</f>
        <v>17428.580000000002</v>
      </c>
      <c r="N62" s="11" t="s">
        <v>218</v>
      </c>
      <c r="O62" s="8">
        <v>15000</v>
      </c>
      <c r="P62" s="3" t="s">
        <v>218</v>
      </c>
      <c r="Q62" s="9">
        <v>0</v>
      </c>
      <c r="R62" s="9">
        <v>0</v>
      </c>
      <c r="S62" s="9">
        <v>0</v>
      </c>
      <c r="T62" s="9">
        <v>0</v>
      </c>
      <c r="U62">
        <v>55</v>
      </c>
      <c r="V62">
        <v>55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3" t="s">
        <v>219</v>
      </c>
      <c r="AE62" s="4">
        <v>43676</v>
      </c>
      <c r="AF62" s="4">
        <v>43646</v>
      </c>
    </row>
    <row r="63" spans="1:32" x14ac:dyDescent="0.25">
      <c r="A63" s="3">
        <v>2019</v>
      </c>
      <c r="B63" s="4">
        <v>43466</v>
      </c>
      <c r="C63" s="4">
        <v>43646</v>
      </c>
      <c r="D63" s="3" t="str">
        <f>+D62</f>
        <v>Empleado</v>
      </c>
      <c r="E63" s="5">
        <f t="shared" si="4"/>
        <v>56</v>
      </c>
      <c r="F63" s="11" t="s">
        <v>258</v>
      </c>
      <c r="G63" s="11" t="s">
        <v>258</v>
      </c>
      <c r="H63" s="18" t="s">
        <v>392</v>
      </c>
      <c r="I63" s="11" t="s">
        <v>336</v>
      </c>
      <c r="J63" s="19" t="s">
        <v>394</v>
      </c>
      <c r="K63" s="11" t="s">
        <v>217</v>
      </c>
      <c r="L63" s="3" t="s">
        <v>93</v>
      </c>
      <c r="M63" s="13">
        <f>3789.26*2</f>
        <v>7578.52</v>
      </c>
      <c r="N63" s="11" t="s">
        <v>218</v>
      </c>
      <c r="O63" s="13">
        <v>7000</v>
      </c>
      <c r="P63" s="3" t="s">
        <v>218</v>
      </c>
      <c r="Q63" s="9">
        <v>0</v>
      </c>
      <c r="R63" s="9">
        <v>0</v>
      </c>
      <c r="S63" s="9">
        <v>0</v>
      </c>
      <c r="T63" s="9">
        <v>0</v>
      </c>
      <c r="U63">
        <v>56</v>
      </c>
      <c r="V63">
        <v>56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3" t="s">
        <v>219</v>
      </c>
      <c r="AE63" s="4">
        <v>43676</v>
      </c>
      <c r="AF63" s="4">
        <v>43646</v>
      </c>
    </row>
    <row r="64" spans="1:32" x14ac:dyDescent="0.25">
      <c r="A64" s="3">
        <v>2019</v>
      </c>
      <c r="B64" s="4">
        <v>43466</v>
      </c>
      <c r="C64" s="4">
        <v>43646</v>
      </c>
      <c r="D64" s="3" t="str">
        <f>+D63</f>
        <v>Empleado</v>
      </c>
      <c r="E64" s="5">
        <f t="shared" si="4"/>
        <v>57</v>
      </c>
      <c r="F64" s="11" t="s">
        <v>395</v>
      </c>
      <c r="G64" s="11" t="s">
        <v>395</v>
      </c>
      <c r="H64" s="18" t="s">
        <v>392</v>
      </c>
      <c r="I64" s="11" t="s">
        <v>396</v>
      </c>
      <c r="J64" s="19" t="s">
        <v>397</v>
      </c>
      <c r="K64" s="11" t="s">
        <v>227</v>
      </c>
      <c r="L64" s="3" t="s">
        <v>93</v>
      </c>
      <c r="M64" s="13">
        <f>3062.82*2</f>
        <v>6125.64</v>
      </c>
      <c r="N64" s="11" t="s">
        <v>218</v>
      </c>
      <c r="O64" s="13">
        <f>3000*2</f>
        <v>6000</v>
      </c>
      <c r="P64" s="3" t="s">
        <v>218</v>
      </c>
      <c r="Q64" s="9">
        <v>0</v>
      </c>
      <c r="R64" s="9">
        <v>0</v>
      </c>
      <c r="S64" s="9">
        <v>0</v>
      </c>
      <c r="T64" s="9">
        <v>0</v>
      </c>
      <c r="U64">
        <v>57</v>
      </c>
      <c r="V64">
        <v>57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3" t="s">
        <v>219</v>
      </c>
      <c r="AE64" s="4">
        <v>43676</v>
      </c>
      <c r="AF64" s="4">
        <v>43646</v>
      </c>
    </row>
    <row r="65" spans="1:32" x14ac:dyDescent="0.25">
      <c r="A65" s="3">
        <v>2019</v>
      </c>
      <c r="B65" s="4">
        <v>43466</v>
      </c>
      <c r="C65" s="4">
        <v>43646</v>
      </c>
      <c r="D65" s="3" t="str">
        <f>+D64</f>
        <v>Empleado</v>
      </c>
      <c r="E65" s="5">
        <f t="shared" si="4"/>
        <v>58</v>
      </c>
      <c r="F65" s="11" t="s">
        <v>398</v>
      </c>
      <c r="G65" s="11" t="s">
        <v>398</v>
      </c>
      <c r="H65" s="18" t="s">
        <v>392</v>
      </c>
      <c r="I65" s="11" t="s">
        <v>399</v>
      </c>
      <c r="J65" s="19" t="s">
        <v>227</v>
      </c>
      <c r="K65" s="11" t="s">
        <v>400</v>
      </c>
      <c r="L65" s="3" t="s">
        <v>93</v>
      </c>
      <c r="M65" s="13">
        <f>3789.26*2</f>
        <v>7578.52</v>
      </c>
      <c r="N65" s="11" t="s">
        <v>218</v>
      </c>
      <c r="O65" s="13">
        <f>3500*2</f>
        <v>7000</v>
      </c>
      <c r="P65" s="3" t="s">
        <v>218</v>
      </c>
      <c r="Q65" s="9">
        <v>0</v>
      </c>
      <c r="R65" s="9">
        <v>0</v>
      </c>
      <c r="S65" s="9">
        <v>0</v>
      </c>
      <c r="T65" s="9">
        <v>0</v>
      </c>
      <c r="U65">
        <v>58</v>
      </c>
      <c r="V65">
        <v>58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3" t="s">
        <v>219</v>
      </c>
      <c r="AE65" s="4">
        <v>43676</v>
      </c>
      <c r="AF65" s="4">
        <v>43646</v>
      </c>
    </row>
    <row r="66" spans="1:32" x14ac:dyDescent="0.25">
      <c r="A66" s="3">
        <v>2019</v>
      </c>
      <c r="B66" s="4">
        <v>43466</v>
      </c>
      <c r="C66" s="4">
        <v>43646</v>
      </c>
      <c r="D66" s="3" t="str">
        <f>+D65</f>
        <v>Empleado</v>
      </c>
      <c r="E66" s="5">
        <f t="shared" si="4"/>
        <v>59</v>
      </c>
      <c r="F66" s="11" t="s">
        <v>401</v>
      </c>
      <c r="G66" s="11" t="s">
        <v>401</v>
      </c>
      <c r="H66" s="18" t="s">
        <v>392</v>
      </c>
      <c r="I66" s="11" t="s">
        <v>402</v>
      </c>
      <c r="J66" s="19" t="s">
        <v>226</v>
      </c>
      <c r="K66" s="11" t="s">
        <v>297</v>
      </c>
      <c r="L66" s="3" t="s">
        <v>93</v>
      </c>
      <c r="M66" s="13">
        <f>4352.33*2</f>
        <v>8704.66</v>
      </c>
      <c r="N66" s="11" t="s">
        <v>218</v>
      </c>
      <c r="O66" s="13">
        <f>4000*2</f>
        <v>8000</v>
      </c>
      <c r="P66" s="3" t="s">
        <v>218</v>
      </c>
      <c r="Q66" s="9">
        <v>0</v>
      </c>
      <c r="R66" s="9">
        <v>0</v>
      </c>
      <c r="S66" s="9">
        <v>0</v>
      </c>
      <c r="T66" s="9">
        <v>0</v>
      </c>
      <c r="U66">
        <v>59</v>
      </c>
      <c r="V66">
        <v>59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3" t="s">
        <v>219</v>
      </c>
      <c r="AE66" s="4">
        <v>43676</v>
      </c>
      <c r="AF66" s="4">
        <v>43646</v>
      </c>
    </row>
    <row r="67" spans="1:32" x14ac:dyDescent="0.25">
      <c r="A67" s="3">
        <v>2019</v>
      </c>
      <c r="B67" s="4">
        <v>43466</v>
      </c>
      <c r="C67" s="4">
        <v>43646</v>
      </c>
      <c r="D67" s="3" t="s">
        <v>85</v>
      </c>
      <c r="E67" s="5">
        <f t="shared" si="4"/>
        <v>60</v>
      </c>
      <c r="F67" s="11" t="s">
        <v>302</v>
      </c>
      <c r="G67" s="11" t="s">
        <v>302</v>
      </c>
      <c r="H67" s="18" t="s">
        <v>392</v>
      </c>
      <c r="I67" s="11" t="s">
        <v>403</v>
      </c>
      <c r="J67" s="19" t="s">
        <v>404</v>
      </c>
      <c r="K67" s="11" t="s">
        <v>227</v>
      </c>
      <c r="L67" s="3" t="s">
        <v>92</v>
      </c>
      <c r="M67" s="13">
        <f>1918.48*2</f>
        <v>3836.96</v>
      </c>
      <c r="N67" s="11" t="s">
        <v>218</v>
      </c>
      <c r="O67" s="13">
        <v>4000</v>
      </c>
      <c r="P67" s="3" t="s">
        <v>218</v>
      </c>
      <c r="Q67" s="9">
        <v>0</v>
      </c>
      <c r="R67" s="9">
        <v>0</v>
      </c>
      <c r="S67" s="9">
        <v>0</v>
      </c>
      <c r="T67" s="9">
        <v>0</v>
      </c>
      <c r="U67">
        <v>60</v>
      </c>
      <c r="V67">
        <v>60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3" t="s">
        <v>219</v>
      </c>
      <c r="AE67" s="4">
        <v>43676</v>
      </c>
      <c r="AF67" s="4">
        <v>43646</v>
      </c>
    </row>
    <row r="68" spans="1:32" x14ac:dyDescent="0.25">
      <c r="A68" s="3">
        <v>2019</v>
      </c>
      <c r="B68" s="4">
        <v>43466</v>
      </c>
      <c r="C68" s="4">
        <v>43646</v>
      </c>
      <c r="D68" s="3" t="str">
        <f>+D67</f>
        <v>Empleado</v>
      </c>
      <c r="E68" s="5">
        <f t="shared" si="4"/>
        <v>61</v>
      </c>
      <c r="F68" s="11" t="s">
        <v>405</v>
      </c>
      <c r="G68" s="11" t="s">
        <v>405</v>
      </c>
      <c r="H68" s="18" t="s">
        <v>392</v>
      </c>
      <c r="I68" s="11" t="s">
        <v>406</v>
      </c>
      <c r="J68" s="19" t="s">
        <v>328</v>
      </c>
      <c r="K68" s="11" t="s">
        <v>349</v>
      </c>
      <c r="L68" s="3" t="s">
        <v>93</v>
      </c>
      <c r="M68" s="13">
        <f>2484.81*2</f>
        <v>4969.62</v>
      </c>
      <c r="N68" s="11" t="s">
        <v>218</v>
      </c>
      <c r="O68" s="13">
        <f>2500*2</f>
        <v>5000</v>
      </c>
      <c r="P68" s="3" t="s">
        <v>218</v>
      </c>
      <c r="Q68" s="9">
        <v>0</v>
      </c>
      <c r="R68" s="9">
        <v>0</v>
      </c>
      <c r="S68" s="9">
        <v>0</v>
      </c>
      <c r="T68" s="9">
        <v>0</v>
      </c>
      <c r="U68">
        <v>61</v>
      </c>
      <c r="V68">
        <v>61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3" t="s">
        <v>219</v>
      </c>
      <c r="AE68" s="4">
        <v>43676</v>
      </c>
      <c r="AF68" s="4">
        <v>43646</v>
      </c>
    </row>
    <row r="69" spans="1:32" x14ac:dyDescent="0.25">
      <c r="A69" s="3">
        <v>2019</v>
      </c>
      <c r="B69" s="4">
        <v>43466</v>
      </c>
      <c r="C69" s="4">
        <v>43646</v>
      </c>
      <c r="D69" s="3" t="s">
        <v>85</v>
      </c>
      <c r="E69" s="5">
        <f t="shared" si="4"/>
        <v>62</v>
      </c>
      <c r="F69" s="3" t="s">
        <v>407</v>
      </c>
      <c r="G69" s="3" t="s">
        <v>407</v>
      </c>
      <c r="H69" s="3" t="s">
        <v>392</v>
      </c>
      <c r="I69" s="3" t="s">
        <v>408</v>
      </c>
      <c r="J69" s="3" t="s">
        <v>283</v>
      </c>
      <c r="K69" s="3" t="s">
        <v>409</v>
      </c>
      <c r="L69" s="3" t="s">
        <v>93</v>
      </c>
      <c r="M69" s="3">
        <f>3062.82*2</f>
        <v>6125.64</v>
      </c>
      <c r="N69" s="3" t="s">
        <v>218</v>
      </c>
      <c r="O69" s="16">
        <f>3000*2</f>
        <v>6000</v>
      </c>
      <c r="P69" s="3" t="s">
        <v>218</v>
      </c>
      <c r="Q69" s="9">
        <v>0</v>
      </c>
      <c r="R69" s="9">
        <v>0</v>
      </c>
      <c r="S69" s="9">
        <v>0</v>
      </c>
      <c r="T69" s="9">
        <v>0</v>
      </c>
      <c r="U69">
        <v>62</v>
      </c>
      <c r="V69">
        <v>62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3" t="s">
        <v>219</v>
      </c>
      <c r="AE69" s="4">
        <v>43676</v>
      </c>
      <c r="AF69" s="4">
        <v>43646</v>
      </c>
    </row>
    <row r="70" spans="1:32" x14ac:dyDescent="0.25">
      <c r="A70" s="3">
        <v>2019</v>
      </c>
      <c r="B70" s="4">
        <v>43466</v>
      </c>
      <c r="C70" s="4">
        <v>43646</v>
      </c>
      <c r="D70" s="3" t="str">
        <f>+D68</f>
        <v>Empleado</v>
      </c>
      <c r="E70" s="5">
        <f t="shared" si="4"/>
        <v>63</v>
      </c>
      <c r="F70" s="11" t="s">
        <v>380</v>
      </c>
      <c r="G70" s="11" t="s">
        <v>380</v>
      </c>
      <c r="H70" s="18" t="s">
        <v>392</v>
      </c>
      <c r="I70" s="11" t="s">
        <v>410</v>
      </c>
      <c r="J70" s="19" t="s">
        <v>355</v>
      </c>
      <c r="K70" s="11" t="s">
        <v>409</v>
      </c>
      <c r="L70" s="3" t="s">
        <v>93</v>
      </c>
      <c r="M70" s="13">
        <f>4352.33*2</f>
        <v>8704.66</v>
      </c>
      <c r="N70" s="11" t="s">
        <v>218</v>
      </c>
      <c r="O70" s="13">
        <f>4000*2</f>
        <v>8000</v>
      </c>
      <c r="P70" s="3" t="s">
        <v>218</v>
      </c>
      <c r="Q70" s="9">
        <v>0</v>
      </c>
      <c r="R70" s="9">
        <v>0</v>
      </c>
      <c r="S70" s="9">
        <v>0</v>
      </c>
      <c r="T70" s="9">
        <v>0</v>
      </c>
      <c r="U70">
        <v>63</v>
      </c>
      <c r="V70">
        <v>63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3" t="s">
        <v>219</v>
      </c>
      <c r="AE70" s="4">
        <v>43676</v>
      </c>
      <c r="AF70" s="4">
        <v>43646</v>
      </c>
    </row>
    <row r="71" spans="1:32" x14ac:dyDescent="0.25">
      <c r="A71" s="3">
        <v>2019</v>
      </c>
      <c r="B71" s="4">
        <v>43466</v>
      </c>
      <c r="C71" s="4">
        <v>43646</v>
      </c>
      <c r="D71" s="3" t="str">
        <f>+D70</f>
        <v>Empleado</v>
      </c>
      <c r="E71" s="5">
        <f t="shared" si="4"/>
        <v>64</v>
      </c>
      <c r="F71" s="21" t="s">
        <v>258</v>
      </c>
      <c r="G71" s="21" t="s">
        <v>258</v>
      </c>
      <c r="H71" s="18" t="s">
        <v>392</v>
      </c>
      <c r="I71" s="21" t="s">
        <v>411</v>
      </c>
      <c r="J71" s="19" t="s">
        <v>271</v>
      </c>
      <c r="K71" s="11" t="s">
        <v>283</v>
      </c>
      <c r="L71" s="3" t="s">
        <v>93</v>
      </c>
      <c r="M71" s="13">
        <f>3062.82*2</f>
        <v>6125.64</v>
      </c>
      <c r="N71" s="11" t="s">
        <v>218</v>
      </c>
      <c r="O71" s="13">
        <f>3000*2</f>
        <v>6000</v>
      </c>
      <c r="P71" s="3" t="s">
        <v>218</v>
      </c>
      <c r="Q71" s="9">
        <v>0</v>
      </c>
      <c r="R71" s="9">
        <v>0</v>
      </c>
      <c r="S71" s="9">
        <v>0</v>
      </c>
      <c r="T71" s="9">
        <v>0</v>
      </c>
      <c r="U71">
        <v>64</v>
      </c>
      <c r="V71">
        <v>64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3" t="s">
        <v>219</v>
      </c>
      <c r="AE71" s="4">
        <v>43676</v>
      </c>
      <c r="AF71" s="4">
        <v>43646</v>
      </c>
    </row>
    <row r="72" spans="1:32" x14ac:dyDescent="0.25">
      <c r="A72" s="3">
        <v>2019</v>
      </c>
      <c r="B72" s="4">
        <v>43466</v>
      </c>
      <c r="C72" s="4">
        <v>43646</v>
      </c>
      <c r="D72" s="3" t="str">
        <f>+D71</f>
        <v>Empleado</v>
      </c>
      <c r="E72" s="5">
        <f t="shared" si="4"/>
        <v>65</v>
      </c>
      <c r="F72" s="21" t="s">
        <v>412</v>
      </c>
      <c r="G72" s="21" t="s">
        <v>412</v>
      </c>
      <c r="H72" s="18" t="s">
        <v>392</v>
      </c>
      <c r="I72" s="21" t="s">
        <v>413</v>
      </c>
      <c r="J72" s="19" t="s">
        <v>257</v>
      </c>
      <c r="K72" s="11" t="s">
        <v>216</v>
      </c>
      <c r="L72" s="3" t="s">
        <v>93</v>
      </c>
      <c r="M72" s="13">
        <f>3789.26*2</f>
        <v>7578.52</v>
      </c>
      <c r="N72" s="11" t="s">
        <v>218</v>
      </c>
      <c r="O72" s="13">
        <f>3500*2</f>
        <v>7000</v>
      </c>
      <c r="P72" s="3" t="s">
        <v>218</v>
      </c>
      <c r="Q72" s="9">
        <v>0</v>
      </c>
      <c r="R72" s="9">
        <v>0</v>
      </c>
      <c r="S72" s="9">
        <v>0</v>
      </c>
      <c r="T72" s="9">
        <v>0</v>
      </c>
      <c r="U72">
        <v>65</v>
      </c>
      <c r="V72">
        <v>65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3" t="s">
        <v>219</v>
      </c>
      <c r="AE72" s="4">
        <v>43676</v>
      </c>
      <c r="AF72" s="4">
        <v>43646</v>
      </c>
    </row>
    <row r="73" spans="1:32" x14ac:dyDescent="0.25">
      <c r="A73" s="3">
        <v>2019</v>
      </c>
      <c r="B73" s="4">
        <v>43466</v>
      </c>
      <c r="C73" s="4">
        <v>43646</v>
      </c>
      <c r="D73" s="3" t="str">
        <f>+D72</f>
        <v>Empleado</v>
      </c>
      <c r="E73" s="5">
        <f t="shared" si="4"/>
        <v>66</v>
      </c>
      <c r="F73" s="21" t="s">
        <v>414</v>
      </c>
      <c r="G73" s="21" t="s">
        <v>414</v>
      </c>
      <c r="H73" s="18" t="s">
        <v>392</v>
      </c>
      <c r="I73" s="21" t="s">
        <v>415</v>
      </c>
      <c r="J73" s="19" t="s">
        <v>416</v>
      </c>
      <c r="K73" s="11" t="s">
        <v>236</v>
      </c>
      <c r="L73" s="3" t="s">
        <v>93</v>
      </c>
      <c r="M73" s="13">
        <v>4000</v>
      </c>
      <c r="N73" s="11" t="s">
        <v>218</v>
      </c>
      <c r="O73" s="13">
        <v>4000</v>
      </c>
      <c r="P73" s="3" t="s">
        <v>218</v>
      </c>
      <c r="Q73" s="9">
        <v>0</v>
      </c>
      <c r="R73" s="9">
        <v>0</v>
      </c>
      <c r="S73" s="9">
        <v>0</v>
      </c>
      <c r="T73" s="9">
        <v>0</v>
      </c>
      <c r="U73">
        <v>66</v>
      </c>
      <c r="V73">
        <v>66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3" t="s">
        <v>219</v>
      </c>
      <c r="AE73" s="4">
        <v>43676</v>
      </c>
      <c r="AF73" s="4">
        <v>43646</v>
      </c>
    </row>
    <row r="74" spans="1:32" x14ac:dyDescent="0.25">
      <c r="A74" s="3">
        <v>2019</v>
      </c>
      <c r="B74" s="4">
        <v>43466</v>
      </c>
      <c r="C74" s="4">
        <v>43646</v>
      </c>
      <c r="D74" s="3" t="s">
        <v>85</v>
      </c>
      <c r="E74" s="5">
        <f t="shared" si="4"/>
        <v>67</v>
      </c>
      <c r="F74" s="23" t="s">
        <v>417</v>
      </c>
      <c r="G74" s="23" t="s">
        <v>417</v>
      </c>
      <c r="H74" s="18" t="s">
        <v>392</v>
      </c>
      <c r="I74" s="23" t="s">
        <v>343</v>
      </c>
      <c r="J74" s="19" t="s">
        <v>297</v>
      </c>
      <c r="K74" s="11" t="s">
        <v>216</v>
      </c>
      <c r="L74" s="3" t="s">
        <v>93</v>
      </c>
      <c r="M74" s="23">
        <f>2484.81*2</f>
        <v>4969.62</v>
      </c>
      <c r="N74" s="11" t="s">
        <v>218</v>
      </c>
      <c r="O74" s="23">
        <v>5000</v>
      </c>
      <c r="P74" s="3" t="s">
        <v>218</v>
      </c>
      <c r="Q74" s="9">
        <v>0</v>
      </c>
      <c r="R74" s="9">
        <v>0</v>
      </c>
      <c r="S74" s="9">
        <v>0</v>
      </c>
      <c r="T74" s="9">
        <v>0</v>
      </c>
      <c r="U74">
        <v>67</v>
      </c>
      <c r="V74">
        <v>67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3" t="s">
        <v>219</v>
      </c>
      <c r="AE74" s="4">
        <v>43676</v>
      </c>
      <c r="AF74" s="4">
        <v>43646</v>
      </c>
    </row>
    <row r="75" spans="1:32" x14ac:dyDescent="0.25">
      <c r="A75" s="3">
        <v>2019</v>
      </c>
      <c r="B75" s="4">
        <v>43466</v>
      </c>
      <c r="C75" s="4">
        <v>43646</v>
      </c>
      <c r="D75" s="3" t="s">
        <v>85</v>
      </c>
      <c r="E75" s="5">
        <f t="shared" si="4"/>
        <v>68</v>
      </c>
      <c r="F75" s="23" t="s">
        <v>418</v>
      </c>
      <c r="G75" s="23" t="s">
        <v>418</v>
      </c>
      <c r="H75" s="18" t="s">
        <v>392</v>
      </c>
      <c r="I75" s="23" t="s">
        <v>411</v>
      </c>
      <c r="J75" s="19" t="s">
        <v>419</v>
      </c>
      <c r="K75" s="11" t="s">
        <v>270</v>
      </c>
      <c r="L75" s="3" t="s">
        <v>93</v>
      </c>
      <c r="M75" s="23">
        <f>1918.48*2</f>
        <v>3836.96</v>
      </c>
      <c r="N75" s="11" t="s">
        <v>218</v>
      </c>
      <c r="O75" s="23">
        <v>4000</v>
      </c>
      <c r="P75" s="3" t="s">
        <v>218</v>
      </c>
      <c r="Q75" s="9">
        <v>0</v>
      </c>
      <c r="R75" s="9">
        <v>0</v>
      </c>
      <c r="S75" s="9">
        <v>0</v>
      </c>
      <c r="T75" s="9">
        <v>0</v>
      </c>
      <c r="U75">
        <v>68</v>
      </c>
      <c r="V75">
        <v>68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3" t="s">
        <v>219</v>
      </c>
      <c r="AE75" s="4">
        <v>43676</v>
      </c>
      <c r="AF75" s="4">
        <v>43646</v>
      </c>
    </row>
    <row r="76" spans="1:32" x14ac:dyDescent="0.25">
      <c r="A76" s="3">
        <v>2019</v>
      </c>
      <c r="B76" s="4">
        <v>43466</v>
      </c>
      <c r="C76" s="4">
        <v>43646</v>
      </c>
      <c r="D76" s="3" t="s">
        <v>85</v>
      </c>
      <c r="E76" s="5">
        <f t="shared" si="4"/>
        <v>69</v>
      </c>
      <c r="F76" s="23" t="s">
        <v>420</v>
      </c>
      <c r="G76" s="23" t="s">
        <v>420</v>
      </c>
      <c r="H76" s="18" t="s">
        <v>392</v>
      </c>
      <c r="I76" s="23" t="s">
        <v>421</v>
      </c>
      <c r="J76" s="19" t="s">
        <v>422</v>
      </c>
      <c r="K76" s="11" t="s">
        <v>222</v>
      </c>
      <c r="L76" s="3" t="s">
        <v>93</v>
      </c>
      <c r="M76" s="23">
        <f>2132.16*2</f>
        <v>4264.32</v>
      </c>
      <c r="N76" s="11" t="s">
        <v>218</v>
      </c>
      <c r="O76" s="23">
        <f>2200*2</f>
        <v>4400</v>
      </c>
      <c r="P76" s="3" t="s">
        <v>218</v>
      </c>
      <c r="Q76" s="9">
        <v>0</v>
      </c>
      <c r="R76" s="9">
        <v>0</v>
      </c>
      <c r="S76" s="9">
        <v>0</v>
      </c>
      <c r="T76" s="9">
        <v>0</v>
      </c>
      <c r="U76">
        <v>69</v>
      </c>
      <c r="V76">
        <v>69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3" t="s">
        <v>219</v>
      </c>
      <c r="AE76" s="4">
        <v>43676</v>
      </c>
      <c r="AF76" s="4">
        <v>43646</v>
      </c>
    </row>
    <row r="77" spans="1:32" x14ac:dyDescent="0.25">
      <c r="A77" s="3">
        <v>2019</v>
      </c>
      <c r="B77" s="4">
        <v>43466</v>
      </c>
      <c r="C77" s="4">
        <v>43646</v>
      </c>
      <c r="D77" s="3" t="s">
        <v>85</v>
      </c>
      <c r="E77" s="5">
        <f t="shared" si="4"/>
        <v>70</v>
      </c>
      <c r="F77" s="23" t="s">
        <v>423</v>
      </c>
      <c r="G77" s="23" t="s">
        <v>423</v>
      </c>
      <c r="H77" s="18" t="s">
        <v>392</v>
      </c>
      <c r="I77" s="23" t="s">
        <v>424</v>
      </c>
      <c r="J77" s="19" t="s">
        <v>237</v>
      </c>
      <c r="K77" s="11" t="s">
        <v>312</v>
      </c>
      <c r="L77" s="3" t="s">
        <v>93</v>
      </c>
      <c r="M77" s="23">
        <f>4125.88*2</f>
        <v>8251.76</v>
      </c>
      <c r="N77" s="11" t="s">
        <v>218</v>
      </c>
      <c r="O77" s="23">
        <f>3800*2</f>
        <v>7600</v>
      </c>
      <c r="P77" s="3" t="s">
        <v>218</v>
      </c>
      <c r="Q77" s="9">
        <v>0</v>
      </c>
      <c r="R77" s="9">
        <v>0</v>
      </c>
      <c r="S77" s="9">
        <v>0</v>
      </c>
      <c r="T77" s="9">
        <v>0</v>
      </c>
      <c r="U77">
        <v>70</v>
      </c>
      <c r="V77">
        <v>70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3" t="s">
        <v>219</v>
      </c>
      <c r="AE77" s="4">
        <v>43676</v>
      </c>
      <c r="AF77" s="4">
        <v>43646</v>
      </c>
    </row>
    <row r="78" spans="1:32" x14ac:dyDescent="0.25">
      <c r="A78" s="3">
        <v>2019</v>
      </c>
      <c r="B78" s="4">
        <v>43466</v>
      </c>
      <c r="C78" s="4">
        <v>43646</v>
      </c>
      <c r="D78" s="3" t="s">
        <v>85</v>
      </c>
      <c r="E78" s="5">
        <f>++E76+1</f>
        <v>70</v>
      </c>
      <c r="F78" s="23" t="s">
        <v>425</v>
      </c>
      <c r="G78" s="23" t="s">
        <v>425</v>
      </c>
      <c r="H78" s="18" t="s">
        <v>392</v>
      </c>
      <c r="I78" s="23" t="s">
        <v>426</v>
      </c>
      <c r="J78" s="19" t="s">
        <v>422</v>
      </c>
      <c r="K78" s="11" t="s">
        <v>374</v>
      </c>
      <c r="L78" s="3" t="s">
        <v>93</v>
      </c>
      <c r="M78" s="23">
        <f>1918.48*2</f>
        <v>3836.96</v>
      </c>
      <c r="N78" s="11" t="s">
        <v>218</v>
      </c>
      <c r="O78" s="23">
        <v>4000</v>
      </c>
      <c r="P78" s="3" t="s">
        <v>218</v>
      </c>
      <c r="Q78" s="9">
        <v>0</v>
      </c>
      <c r="R78" s="9">
        <v>0</v>
      </c>
      <c r="S78" s="9">
        <v>0</v>
      </c>
      <c r="T78" s="9">
        <v>0</v>
      </c>
      <c r="U78">
        <v>71</v>
      </c>
      <c r="V78">
        <v>71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3" t="s">
        <v>219</v>
      </c>
      <c r="AE78" s="4">
        <v>43676</v>
      </c>
      <c r="AF78" s="4">
        <v>43646</v>
      </c>
    </row>
    <row r="79" spans="1:32" x14ac:dyDescent="0.25">
      <c r="A79" s="3">
        <v>2019</v>
      </c>
      <c r="B79" s="4">
        <v>43466</v>
      </c>
      <c r="C79" s="4">
        <v>43646</v>
      </c>
      <c r="D79" s="3" t="s">
        <v>85</v>
      </c>
      <c r="E79" s="5">
        <f t="shared" ref="E79" si="5">++E78+1</f>
        <v>71</v>
      </c>
      <c r="F79" s="23" t="s">
        <v>420</v>
      </c>
      <c r="G79" s="23" t="s">
        <v>420</v>
      </c>
      <c r="H79" s="18" t="s">
        <v>392</v>
      </c>
      <c r="I79" s="23" t="s">
        <v>427</v>
      </c>
      <c r="J79" s="19" t="s">
        <v>419</v>
      </c>
      <c r="K79" s="11" t="s">
        <v>428</v>
      </c>
      <c r="L79" s="3" t="s">
        <v>93</v>
      </c>
      <c r="M79" s="13">
        <f>2484.81*2</f>
        <v>4969.62</v>
      </c>
      <c r="N79" s="11" t="s">
        <v>218</v>
      </c>
      <c r="O79" s="13">
        <f>2500*2</f>
        <v>5000</v>
      </c>
      <c r="P79" s="3" t="s">
        <v>218</v>
      </c>
      <c r="Q79" s="9">
        <v>0</v>
      </c>
      <c r="R79" s="9">
        <v>0</v>
      </c>
      <c r="S79" s="9">
        <v>0</v>
      </c>
      <c r="T79" s="9">
        <v>0</v>
      </c>
      <c r="U79">
        <v>72</v>
      </c>
      <c r="V79">
        <v>72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3" t="s">
        <v>219</v>
      </c>
      <c r="AE79" s="4">
        <v>43676</v>
      </c>
      <c r="AF79" s="4">
        <v>43646</v>
      </c>
    </row>
    <row r="80" spans="1:32" x14ac:dyDescent="0.25">
      <c r="A80" s="3">
        <v>2019</v>
      </c>
      <c r="B80" s="4">
        <v>43466</v>
      </c>
      <c r="C80" s="4">
        <v>43646</v>
      </c>
      <c r="D80" s="3" t="s">
        <v>85</v>
      </c>
      <c r="E80" s="5">
        <f>+E79+1</f>
        <v>72</v>
      </c>
      <c r="F80" s="23" t="s">
        <v>429</v>
      </c>
      <c r="G80" s="23" t="s">
        <v>429</v>
      </c>
      <c r="H80" s="18" t="s">
        <v>392</v>
      </c>
      <c r="I80" s="23" t="s">
        <v>430</v>
      </c>
      <c r="J80" s="19" t="s">
        <v>216</v>
      </c>
      <c r="K80" s="11" t="s">
        <v>431</v>
      </c>
      <c r="L80" s="3" t="s">
        <v>93</v>
      </c>
      <c r="M80" s="13">
        <f>2484.81*2</f>
        <v>4969.62</v>
      </c>
      <c r="N80" s="11" t="s">
        <v>218</v>
      </c>
      <c r="O80" s="13">
        <v>5000</v>
      </c>
      <c r="P80" s="3" t="s">
        <v>218</v>
      </c>
      <c r="Q80" s="9">
        <v>0</v>
      </c>
      <c r="R80" s="9">
        <v>0</v>
      </c>
      <c r="S80" s="9">
        <v>0</v>
      </c>
      <c r="T80" s="9">
        <v>0</v>
      </c>
      <c r="U80">
        <v>73</v>
      </c>
      <c r="V80">
        <v>73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3" t="s">
        <v>219</v>
      </c>
      <c r="AE80" s="4">
        <v>43676</v>
      </c>
      <c r="AF80" s="4">
        <v>43646</v>
      </c>
    </row>
    <row r="81" spans="1:32" x14ac:dyDescent="0.25">
      <c r="A81" s="3">
        <v>2019</v>
      </c>
      <c r="B81" s="4">
        <v>43466</v>
      </c>
      <c r="C81" s="4">
        <v>43646</v>
      </c>
      <c r="D81" s="3" t="s">
        <v>85</v>
      </c>
      <c r="E81" s="5">
        <f t="shared" ref="E81:E101" si="6">++E80+1</f>
        <v>73</v>
      </c>
      <c r="F81" s="23" t="s">
        <v>432</v>
      </c>
      <c r="G81" s="23" t="s">
        <v>432</v>
      </c>
      <c r="H81" s="18" t="s">
        <v>392</v>
      </c>
      <c r="I81" s="23" t="s">
        <v>314</v>
      </c>
      <c r="J81" s="19" t="s">
        <v>433</v>
      </c>
      <c r="K81" s="11" t="s">
        <v>271</v>
      </c>
      <c r="L81" s="3" t="s">
        <v>93</v>
      </c>
      <c r="M81" s="13">
        <f>1918.48*2</f>
        <v>3836.96</v>
      </c>
      <c r="N81" s="11" t="s">
        <v>218</v>
      </c>
      <c r="O81" s="13">
        <v>4000</v>
      </c>
      <c r="P81" s="3" t="s">
        <v>218</v>
      </c>
      <c r="Q81" s="9">
        <v>0</v>
      </c>
      <c r="R81" s="9">
        <v>0</v>
      </c>
      <c r="S81" s="9">
        <v>0</v>
      </c>
      <c r="T81" s="9">
        <v>0</v>
      </c>
      <c r="U81">
        <v>74</v>
      </c>
      <c r="V81">
        <v>74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3" t="s">
        <v>219</v>
      </c>
      <c r="AE81" s="4">
        <v>43676</v>
      </c>
      <c r="AF81" s="4">
        <v>43646</v>
      </c>
    </row>
    <row r="82" spans="1:32" x14ac:dyDescent="0.25">
      <c r="A82" s="3">
        <v>2019</v>
      </c>
      <c r="B82" s="4">
        <v>43466</v>
      </c>
      <c r="C82" s="4">
        <v>43646</v>
      </c>
      <c r="D82" s="3" t="s">
        <v>85</v>
      </c>
      <c r="E82" s="5">
        <f t="shared" si="6"/>
        <v>74</v>
      </c>
      <c r="F82" s="23" t="s">
        <v>434</v>
      </c>
      <c r="G82" s="23" t="s">
        <v>434</v>
      </c>
      <c r="H82" s="18" t="s">
        <v>392</v>
      </c>
      <c r="I82" s="23" t="s">
        <v>435</v>
      </c>
      <c r="J82" s="19" t="s">
        <v>328</v>
      </c>
      <c r="K82" s="11" t="s">
        <v>436</v>
      </c>
      <c r="L82" s="3" t="s">
        <v>93</v>
      </c>
      <c r="M82" s="13">
        <f>3062.82*2</f>
        <v>6125.64</v>
      </c>
      <c r="N82" s="11" t="s">
        <v>218</v>
      </c>
      <c r="O82" s="13">
        <v>6000</v>
      </c>
      <c r="P82" s="3" t="s">
        <v>218</v>
      </c>
      <c r="Q82" s="9">
        <v>0</v>
      </c>
      <c r="R82" s="9">
        <v>0</v>
      </c>
      <c r="S82" s="9">
        <v>0</v>
      </c>
      <c r="T82" s="9">
        <v>0</v>
      </c>
      <c r="U82">
        <v>75</v>
      </c>
      <c r="V82">
        <v>75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3" t="s">
        <v>219</v>
      </c>
      <c r="AE82" s="4">
        <v>43676</v>
      </c>
      <c r="AF82" s="4">
        <v>43646</v>
      </c>
    </row>
    <row r="83" spans="1:32" x14ac:dyDescent="0.25">
      <c r="A83" s="3">
        <v>2019</v>
      </c>
      <c r="B83" s="4">
        <v>43466</v>
      </c>
      <c r="C83" s="4">
        <v>43646</v>
      </c>
      <c r="D83" s="3" t="s">
        <v>85</v>
      </c>
      <c r="E83" s="5">
        <f t="shared" si="6"/>
        <v>75</v>
      </c>
      <c r="F83" s="23" t="s">
        <v>420</v>
      </c>
      <c r="G83" s="23" t="s">
        <v>420</v>
      </c>
      <c r="H83" s="18" t="s">
        <v>392</v>
      </c>
      <c r="I83" s="23" t="s">
        <v>437</v>
      </c>
      <c r="J83" s="19" t="s">
        <v>433</v>
      </c>
      <c r="K83" s="11" t="s">
        <v>438</v>
      </c>
      <c r="L83" s="3" t="s">
        <v>93</v>
      </c>
      <c r="M83" s="13">
        <f>3062.82*2</f>
        <v>6125.64</v>
      </c>
      <c r="N83" s="11" t="s">
        <v>218</v>
      </c>
      <c r="O83" s="23">
        <v>6000</v>
      </c>
      <c r="P83" s="3" t="s">
        <v>218</v>
      </c>
      <c r="Q83" s="9">
        <v>0</v>
      </c>
      <c r="R83" s="9">
        <v>0</v>
      </c>
      <c r="S83" s="9">
        <v>0</v>
      </c>
      <c r="T83" s="9">
        <v>0</v>
      </c>
      <c r="U83">
        <v>76</v>
      </c>
      <c r="V83">
        <v>76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3" t="s">
        <v>219</v>
      </c>
      <c r="AE83" s="4">
        <v>43676</v>
      </c>
      <c r="AF83" s="4">
        <v>43646</v>
      </c>
    </row>
    <row r="84" spans="1:32" x14ac:dyDescent="0.25">
      <c r="A84" s="3">
        <v>2019</v>
      </c>
      <c r="B84" s="4">
        <v>43466</v>
      </c>
      <c r="C84" s="4">
        <v>43646</v>
      </c>
      <c r="D84" s="3" t="s">
        <v>85</v>
      </c>
      <c r="E84" s="5">
        <f t="shared" si="6"/>
        <v>76</v>
      </c>
      <c r="F84" s="23" t="s">
        <v>420</v>
      </c>
      <c r="G84" s="23" t="s">
        <v>420</v>
      </c>
      <c r="H84" s="18" t="s">
        <v>392</v>
      </c>
      <c r="I84" s="23" t="s">
        <v>439</v>
      </c>
      <c r="J84" s="19" t="s">
        <v>390</v>
      </c>
      <c r="K84" s="11" t="s">
        <v>438</v>
      </c>
      <c r="L84" s="3" t="s">
        <v>93</v>
      </c>
      <c r="M84" s="23">
        <v>6000</v>
      </c>
      <c r="N84" s="11" t="s">
        <v>218</v>
      </c>
      <c r="O84" s="23">
        <v>4400</v>
      </c>
      <c r="P84" s="3" t="s">
        <v>218</v>
      </c>
      <c r="Q84" s="9">
        <v>0</v>
      </c>
      <c r="R84" s="9">
        <v>0</v>
      </c>
      <c r="S84" s="9">
        <v>0</v>
      </c>
      <c r="T84" s="9">
        <v>0</v>
      </c>
      <c r="U84">
        <v>77</v>
      </c>
      <c r="V84">
        <v>77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3" t="s">
        <v>219</v>
      </c>
      <c r="AE84" s="4">
        <v>43676</v>
      </c>
      <c r="AF84" s="4">
        <v>43646</v>
      </c>
    </row>
    <row r="85" spans="1:32" x14ac:dyDescent="0.25">
      <c r="A85" s="3">
        <v>2019</v>
      </c>
      <c r="B85" s="4">
        <v>43466</v>
      </c>
      <c r="C85" s="4">
        <v>43646</v>
      </c>
      <c r="D85" s="3" t="s">
        <v>85</v>
      </c>
      <c r="E85" s="5">
        <f t="shared" si="6"/>
        <v>77</v>
      </c>
      <c r="F85" s="23" t="s">
        <v>440</v>
      </c>
      <c r="G85" s="23" t="s">
        <v>440</v>
      </c>
      <c r="H85" s="18" t="s">
        <v>392</v>
      </c>
      <c r="I85" s="23" t="s">
        <v>441</v>
      </c>
      <c r="J85" s="19" t="s">
        <v>442</v>
      </c>
      <c r="K85" s="11" t="s">
        <v>263</v>
      </c>
      <c r="L85" s="3" t="s">
        <v>93</v>
      </c>
      <c r="M85" s="23">
        <f>2243.65*2</f>
        <v>4487.3</v>
      </c>
      <c r="N85" s="11" t="s">
        <v>218</v>
      </c>
      <c r="O85" s="23">
        <f>2300*2</f>
        <v>4600</v>
      </c>
      <c r="P85" s="3" t="s">
        <v>218</v>
      </c>
      <c r="Q85" s="9">
        <v>0</v>
      </c>
      <c r="R85" s="9">
        <v>0</v>
      </c>
      <c r="S85" s="9">
        <v>0</v>
      </c>
      <c r="T85" s="9">
        <v>0</v>
      </c>
      <c r="U85">
        <v>78</v>
      </c>
      <c r="V85">
        <v>78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3" t="s">
        <v>219</v>
      </c>
      <c r="AE85" s="4">
        <v>43676</v>
      </c>
      <c r="AF85" s="4">
        <v>43646</v>
      </c>
    </row>
    <row r="86" spans="1:32" x14ac:dyDescent="0.25">
      <c r="A86" s="3">
        <v>2019</v>
      </c>
      <c r="B86" s="4">
        <v>43466</v>
      </c>
      <c r="C86" s="4">
        <v>43646</v>
      </c>
      <c r="D86" s="3" t="s">
        <v>85</v>
      </c>
      <c r="E86" s="5">
        <f t="shared" si="6"/>
        <v>78</v>
      </c>
      <c r="F86" s="23" t="s">
        <v>443</v>
      </c>
      <c r="G86" s="23" t="s">
        <v>443</v>
      </c>
      <c r="H86" s="18" t="s">
        <v>392</v>
      </c>
      <c r="I86" s="23" t="s">
        <v>444</v>
      </c>
      <c r="J86" s="19" t="s">
        <v>263</v>
      </c>
      <c r="K86" s="11" t="s">
        <v>309</v>
      </c>
      <c r="L86" s="3" t="s">
        <v>92</v>
      </c>
      <c r="M86" s="23">
        <f>1691.9*2</f>
        <v>3383.8</v>
      </c>
      <c r="N86" s="11" t="s">
        <v>218</v>
      </c>
      <c r="O86" s="23">
        <f>1800*2</f>
        <v>3600</v>
      </c>
      <c r="P86" s="3" t="s">
        <v>218</v>
      </c>
      <c r="Q86" s="9">
        <v>0</v>
      </c>
      <c r="R86" s="9">
        <v>0</v>
      </c>
      <c r="S86" s="9">
        <v>0</v>
      </c>
      <c r="T86" s="9">
        <v>0</v>
      </c>
      <c r="U86">
        <v>79</v>
      </c>
      <c r="V86">
        <v>79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3" t="s">
        <v>219</v>
      </c>
      <c r="AE86" s="4">
        <v>43676</v>
      </c>
      <c r="AF86" s="4">
        <v>43646</v>
      </c>
    </row>
    <row r="87" spans="1:32" x14ac:dyDescent="0.25">
      <c r="A87" s="3">
        <v>2019</v>
      </c>
      <c r="B87" s="4">
        <v>43466</v>
      </c>
      <c r="C87" s="4">
        <v>43646</v>
      </c>
      <c r="D87" s="3" t="s">
        <v>85</v>
      </c>
      <c r="E87" s="5">
        <f t="shared" si="6"/>
        <v>79</v>
      </c>
      <c r="F87" s="23" t="s">
        <v>443</v>
      </c>
      <c r="G87" s="23" t="s">
        <v>443</v>
      </c>
      <c r="H87" s="18" t="s">
        <v>392</v>
      </c>
      <c r="I87" s="23" t="s">
        <v>445</v>
      </c>
      <c r="J87" s="19" t="s">
        <v>263</v>
      </c>
      <c r="K87" s="11" t="s">
        <v>247</v>
      </c>
      <c r="L87" s="3" t="s">
        <v>92</v>
      </c>
      <c r="M87" s="23">
        <f>1691.9*2</f>
        <v>3383.8</v>
      </c>
      <c r="N87" s="11" t="s">
        <v>218</v>
      </c>
      <c r="O87" s="23">
        <f>1800*2</f>
        <v>3600</v>
      </c>
      <c r="P87" s="3" t="s">
        <v>218</v>
      </c>
      <c r="Q87" s="9">
        <v>0</v>
      </c>
      <c r="R87" s="9">
        <v>0</v>
      </c>
      <c r="S87" s="9">
        <v>0</v>
      </c>
      <c r="T87" s="9">
        <v>0</v>
      </c>
      <c r="U87">
        <v>80</v>
      </c>
      <c r="V87">
        <v>80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3" t="s">
        <v>219</v>
      </c>
      <c r="AE87" s="4">
        <v>43676</v>
      </c>
      <c r="AF87" s="4">
        <v>43646</v>
      </c>
    </row>
    <row r="88" spans="1:32" x14ac:dyDescent="0.25">
      <c r="A88" s="3">
        <v>2019</v>
      </c>
      <c r="B88" s="4">
        <v>43466</v>
      </c>
      <c r="C88" s="4">
        <v>43646</v>
      </c>
      <c r="D88" s="3" t="s">
        <v>85</v>
      </c>
      <c r="E88" s="5">
        <f t="shared" si="6"/>
        <v>80</v>
      </c>
      <c r="F88" s="23" t="s">
        <v>446</v>
      </c>
      <c r="G88" s="23" t="s">
        <v>446</v>
      </c>
      <c r="H88" s="18" t="s">
        <v>392</v>
      </c>
      <c r="I88" s="23" t="s">
        <v>447</v>
      </c>
      <c r="J88" s="19" t="s">
        <v>448</v>
      </c>
      <c r="K88" s="11" t="s">
        <v>334</v>
      </c>
      <c r="L88" s="3" t="s">
        <v>92</v>
      </c>
      <c r="M88" s="12">
        <v>3200</v>
      </c>
      <c r="N88" s="11" t="s">
        <v>218</v>
      </c>
      <c r="O88" s="12">
        <v>3200</v>
      </c>
      <c r="P88" s="3" t="s">
        <v>218</v>
      </c>
      <c r="Q88" s="9">
        <v>0</v>
      </c>
      <c r="R88" s="9">
        <v>0</v>
      </c>
      <c r="S88" s="9">
        <v>0</v>
      </c>
      <c r="T88" s="9">
        <v>0</v>
      </c>
      <c r="U88">
        <v>81</v>
      </c>
      <c r="V88">
        <v>81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3" t="s">
        <v>219</v>
      </c>
      <c r="AE88" s="4">
        <v>43676</v>
      </c>
      <c r="AF88" s="4">
        <v>43646</v>
      </c>
    </row>
    <row r="89" spans="1:32" x14ac:dyDescent="0.25">
      <c r="A89" s="3">
        <v>2019</v>
      </c>
      <c r="B89" s="4">
        <v>43466</v>
      </c>
      <c r="C89" s="4">
        <v>43646</v>
      </c>
      <c r="D89" s="3" t="s">
        <v>85</v>
      </c>
      <c r="E89" s="5">
        <f t="shared" si="6"/>
        <v>81</v>
      </c>
      <c r="F89" s="23" t="s">
        <v>449</v>
      </c>
      <c r="G89" s="23" t="s">
        <v>449</v>
      </c>
      <c r="H89" s="18" t="s">
        <v>392</v>
      </c>
      <c r="I89" s="23" t="s">
        <v>221</v>
      </c>
      <c r="J89" s="19" t="s">
        <v>283</v>
      </c>
      <c r="K89" s="11" t="s">
        <v>450</v>
      </c>
      <c r="L89" s="3" t="s">
        <v>93</v>
      </c>
      <c r="M89" s="13">
        <f>3062.82*2</f>
        <v>6125.64</v>
      </c>
      <c r="N89" s="11" t="s">
        <v>218</v>
      </c>
      <c r="O89" s="13">
        <f>3000*2</f>
        <v>6000</v>
      </c>
      <c r="P89" s="3" t="s">
        <v>218</v>
      </c>
      <c r="Q89" s="9">
        <v>0</v>
      </c>
      <c r="R89" s="9">
        <v>0</v>
      </c>
      <c r="S89" s="9">
        <v>0</v>
      </c>
      <c r="T89" s="9">
        <v>0</v>
      </c>
      <c r="U89">
        <v>82</v>
      </c>
      <c r="V89">
        <v>82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3" t="s">
        <v>219</v>
      </c>
      <c r="AE89" s="4">
        <v>43676</v>
      </c>
      <c r="AF89" s="4">
        <v>43646</v>
      </c>
    </row>
    <row r="90" spans="1:32" x14ac:dyDescent="0.25">
      <c r="A90" s="3">
        <v>2019</v>
      </c>
      <c r="B90" s="4">
        <v>43466</v>
      </c>
      <c r="C90" s="4">
        <v>43646</v>
      </c>
      <c r="D90" s="3" t="s">
        <v>85</v>
      </c>
      <c r="E90" s="5">
        <f t="shared" si="6"/>
        <v>82</v>
      </c>
      <c r="F90" s="23" t="s">
        <v>451</v>
      </c>
      <c r="G90" s="23" t="s">
        <v>451</v>
      </c>
      <c r="H90" s="18" t="s">
        <v>392</v>
      </c>
      <c r="I90" s="23" t="s">
        <v>452</v>
      </c>
      <c r="J90" s="19" t="s">
        <v>371</v>
      </c>
      <c r="K90" s="11" t="s">
        <v>374</v>
      </c>
      <c r="L90" s="3" t="s">
        <v>93</v>
      </c>
      <c r="M90" s="13">
        <f>1918.48*2</f>
        <v>3836.96</v>
      </c>
      <c r="N90" s="11" t="s">
        <v>218</v>
      </c>
      <c r="O90" s="13">
        <f>2000*2</f>
        <v>4000</v>
      </c>
      <c r="P90" s="3" t="s">
        <v>218</v>
      </c>
      <c r="Q90" s="9">
        <v>0</v>
      </c>
      <c r="R90" s="9">
        <v>0</v>
      </c>
      <c r="S90" s="9">
        <v>0</v>
      </c>
      <c r="T90" s="9">
        <v>0</v>
      </c>
      <c r="U90">
        <v>83</v>
      </c>
      <c r="V90">
        <v>83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3" t="s">
        <v>219</v>
      </c>
      <c r="AE90" s="4">
        <v>43676</v>
      </c>
      <c r="AF90" s="4">
        <v>43646</v>
      </c>
    </row>
    <row r="91" spans="1:32" x14ac:dyDescent="0.25">
      <c r="A91" s="3">
        <v>2019</v>
      </c>
      <c r="B91" s="4">
        <v>43466</v>
      </c>
      <c r="C91" s="4">
        <v>43646</v>
      </c>
      <c r="D91" s="3" t="s">
        <v>85</v>
      </c>
      <c r="E91" s="5">
        <f t="shared" si="6"/>
        <v>83</v>
      </c>
      <c r="F91" s="23" t="s">
        <v>451</v>
      </c>
      <c r="G91" s="23" t="s">
        <v>451</v>
      </c>
      <c r="H91" s="18" t="s">
        <v>392</v>
      </c>
      <c r="I91" s="23" t="s">
        <v>364</v>
      </c>
      <c r="J91" s="19" t="s">
        <v>246</v>
      </c>
      <c r="K91" s="11" t="s">
        <v>297</v>
      </c>
      <c r="L91" s="3" t="s">
        <v>93</v>
      </c>
      <c r="M91" s="13">
        <f>2484.81*2</f>
        <v>4969.62</v>
      </c>
      <c r="N91" s="11" t="s">
        <v>218</v>
      </c>
      <c r="O91" s="13">
        <f>2500*2</f>
        <v>5000</v>
      </c>
      <c r="P91" s="3" t="s">
        <v>218</v>
      </c>
      <c r="Q91" s="9">
        <v>0</v>
      </c>
      <c r="R91" s="9">
        <v>0</v>
      </c>
      <c r="S91" s="9">
        <v>0</v>
      </c>
      <c r="T91" s="9">
        <v>0</v>
      </c>
      <c r="U91">
        <v>84</v>
      </c>
      <c r="V91">
        <v>84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3" t="s">
        <v>219</v>
      </c>
      <c r="AE91" s="4">
        <v>43676</v>
      </c>
      <c r="AF91" s="4">
        <v>43646</v>
      </c>
    </row>
    <row r="92" spans="1:32" x14ac:dyDescent="0.25">
      <c r="A92" s="3">
        <v>2019</v>
      </c>
      <c r="B92" s="4">
        <v>43466</v>
      </c>
      <c r="C92" s="4">
        <v>43646</v>
      </c>
      <c r="D92" s="3" t="s">
        <v>85</v>
      </c>
      <c r="E92" s="5">
        <f t="shared" si="6"/>
        <v>84</v>
      </c>
      <c r="F92" s="23" t="s">
        <v>453</v>
      </c>
      <c r="G92" s="23" t="s">
        <v>453</v>
      </c>
      <c r="H92" s="18" t="s">
        <v>392</v>
      </c>
      <c r="I92" s="23" t="s">
        <v>454</v>
      </c>
      <c r="J92" s="19" t="s">
        <v>223</v>
      </c>
      <c r="K92" s="11" t="s">
        <v>289</v>
      </c>
      <c r="L92" s="3" t="s">
        <v>93</v>
      </c>
      <c r="M92" s="16">
        <f>2484.81*2</f>
        <v>4969.62</v>
      </c>
      <c r="N92" s="11" t="s">
        <v>218</v>
      </c>
      <c r="O92" s="16">
        <f>2500*2</f>
        <v>5000</v>
      </c>
      <c r="P92" s="3" t="s">
        <v>218</v>
      </c>
      <c r="Q92" s="9">
        <v>0</v>
      </c>
      <c r="R92" s="9">
        <v>0</v>
      </c>
      <c r="S92" s="9">
        <v>0</v>
      </c>
      <c r="T92" s="9">
        <v>0</v>
      </c>
      <c r="U92">
        <v>85</v>
      </c>
      <c r="V92">
        <v>85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3" t="s">
        <v>219</v>
      </c>
      <c r="AE92" s="4">
        <v>43676</v>
      </c>
      <c r="AF92" s="4">
        <v>43646</v>
      </c>
    </row>
    <row r="93" spans="1:32" x14ac:dyDescent="0.25">
      <c r="A93" s="3">
        <v>2019</v>
      </c>
      <c r="B93" s="4">
        <v>43466</v>
      </c>
      <c r="C93" s="4">
        <v>43646</v>
      </c>
      <c r="D93" s="3" t="s">
        <v>85</v>
      </c>
      <c r="E93" s="5">
        <f t="shared" si="6"/>
        <v>85</v>
      </c>
      <c r="F93" s="23" t="s">
        <v>453</v>
      </c>
      <c r="G93" s="23" t="s">
        <v>453</v>
      </c>
      <c r="H93" s="3" t="s">
        <v>392</v>
      </c>
      <c r="I93" s="3" t="s">
        <v>455</v>
      </c>
      <c r="J93" s="3" t="s">
        <v>456</v>
      </c>
      <c r="K93" s="3" t="s">
        <v>457</v>
      </c>
      <c r="L93" s="3" t="s">
        <v>93</v>
      </c>
      <c r="M93" s="16">
        <f>2484.81*2</f>
        <v>4969.62</v>
      </c>
      <c r="N93" s="3" t="s">
        <v>218</v>
      </c>
      <c r="O93" s="16">
        <f>2500*2</f>
        <v>5000</v>
      </c>
      <c r="P93" s="3" t="s">
        <v>218</v>
      </c>
      <c r="Q93" s="9">
        <v>0</v>
      </c>
      <c r="R93" s="9">
        <v>0</v>
      </c>
      <c r="S93" s="9">
        <v>0</v>
      </c>
      <c r="T93" s="9">
        <v>0</v>
      </c>
      <c r="U93">
        <v>86</v>
      </c>
      <c r="V93">
        <v>86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3" t="s">
        <v>219</v>
      </c>
      <c r="AE93" s="4">
        <v>43676</v>
      </c>
      <c r="AF93" s="4">
        <v>43646</v>
      </c>
    </row>
    <row r="94" spans="1:32" x14ac:dyDescent="0.25">
      <c r="A94" s="3">
        <v>2019</v>
      </c>
      <c r="B94" s="4">
        <v>43466</v>
      </c>
      <c r="C94" s="4">
        <v>43646</v>
      </c>
      <c r="D94" s="3" t="s">
        <v>85</v>
      </c>
      <c r="E94" s="5">
        <f t="shared" si="6"/>
        <v>86</v>
      </c>
      <c r="F94" s="24" t="s">
        <v>443</v>
      </c>
      <c r="G94" s="24" t="s">
        <v>443</v>
      </c>
      <c r="H94" s="18" t="s">
        <v>392</v>
      </c>
      <c r="I94" s="21" t="s">
        <v>458</v>
      </c>
      <c r="J94" s="19" t="s">
        <v>459</v>
      </c>
      <c r="K94" s="11" t="s">
        <v>460</v>
      </c>
      <c r="L94" s="3" t="s">
        <v>92</v>
      </c>
      <c r="M94" s="23">
        <f>1691.9*2</f>
        <v>3383.8</v>
      </c>
      <c r="N94" s="11" t="s">
        <v>218</v>
      </c>
      <c r="O94" s="23">
        <f>1800*2</f>
        <v>3600</v>
      </c>
      <c r="P94" s="3" t="s">
        <v>218</v>
      </c>
      <c r="Q94" s="9">
        <v>0</v>
      </c>
      <c r="R94" s="9">
        <v>0</v>
      </c>
      <c r="S94" s="9">
        <v>0</v>
      </c>
      <c r="T94" s="9">
        <v>0</v>
      </c>
      <c r="U94">
        <v>87</v>
      </c>
      <c r="V94">
        <v>87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3" t="s">
        <v>219</v>
      </c>
      <c r="AE94" s="4">
        <v>43676</v>
      </c>
      <c r="AF94" s="4">
        <v>43646</v>
      </c>
    </row>
    <row r="95" spans="1:32" x14ac:dyDescent="0.25">
      <c r="A95" s="3">
        <v>2019</v>
      </c>
      <c r="B95" s="4">
        <v>43466</v>
      </c>
      <c r="C95" s="4">
        <v>43646</v>
      </c>
      <c r="D95" s="3" t="s">
        <v>85</v>
      </c>
      <c r="E95" s="5">
        <f t="shared" si="6"/>
        <v>87</v>
      </c>
      <c r="F95" s="24" t="s">
        <v>228</v>
      </c>
      <c r="G95" s="24" t="s">
        <v>228</v>
      </c>
      <c r="H95" s="18" t="s">
        <v>461</v>
      </c>
      <c r="I95" s="21" t="s">
        <v>462</v>
      </c>
      <c r="J95" s="19" t="s">
        <v>378</v>
      </c>
      <c r="K95" s="11" t="s">
        <v>328</v>
      </c>
      <c r="L95" s="3" t="s">
        <v>93</v>
      </c>
      <c r="M95" s="23">
        <f>3062.82*2</f>
        <v>6125.64</v>
      </c>
      <c r="N95" s="11" t="s">
        <v>218</v>
      </c>
      <c r="O95" s="23">
        <f>3000*2</f>
        <v>6000</v>
      </c>
      <c r="P95" s="3" t="s">
        <v>218</v>
      </c>
      <c r="Q95" s="9">
        <v>0</v>
      </c>
      <c r="R95" s="9">
        <v>0</v>
      </c>
      <c r="S95" s="9">
        <v>0</v>
      </c>
      <c r="T95" s="9">
        <v>0</v>
      </c>
      <c r="U95">
        <v>88</v>
      </c>
      <c r="V95">
        <v>88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3" t="s">
        <v>219</v>
      </c>
      <c r="AE95" s="4">
        <v>43676</v>
      </c>
      <c r="AF95" s="4">
        <v>43646</v>
      </c>
    </row>
    <row r="96" spans="1:32" x14ac:dyDescent="0.25">
      <c r="A96" s="3">
        <v>2019</v>
      </c>
      <c r="B96" s="4">
        <v>43466</v>
      </c>
      <c r="C96" s="4">
        <v>43646</v>
      </c>
      <c r="D96" s="3" t="s">
        <v>85</v>
      </c>
      <c r="E96" s="5">
        <f t="shared" si="6"/>
        <v>88</v>
      </c>
      <c r="F96" s="24" t="s">
        <v>420</v>
      </c>
      <c r="G96" s="24" t="s">
        <v>420</v>
      </c>
      <c r="H96" s="18" t="s">
        <v>392</v>
      </c>
      <c r="I96" s="21" t="s">
        <v>463</v>
      </c>
      <c r="J96" s="19" t="s">
        <v>216</v>
      </c>
      <c r="K96" s="11" t="s">
        <v>217</v>
      </c>
      <c r="L96" s="3" t="s">
        <v>93</v>
      </c>
      <c r="M96" s="23">
        <f>2484.81*2</f>
        <v>4969.62</v>
      </c>
      <c r="N96" s="11" t="s">
        <v>218</v>
      </c>
      <c r="O96" s="23">
        <f>2500*2</f>
        <v>5000</v>
      </c>
      <c r="P96" s="3" t="s">
        <v>218</v>
      </c>
      <c r="Q96" s="9">
        <v>0</v>
      </c>
      <c r="R96" s="9">
        <v>0</v>
      </c>
      <c r="S96" s="9">
        <v>0</v>
      </c>
      <c r="T96" s="9">
        <v>0</v>
      </c>
      <c r="U96">
        <v>89</v>
      </c>
      <c r="V96">
        <v>89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3" t="s">
        <v>219</v>
      </c>
      <c r="AE96" s="4">
        <v>43676</v>
      </c>
      <c r="AF96" s="4">
        <v>43646</v>
      </c>
    </row>
    <row r="97" spans="1:32" x14ac:dyDescent="0.25">
      <c r="A97" s="3">
        <v>2019</v>
      </c>
      <c r="B97" s="4">
        <v>43466</v>
      </c>
      <c r="C97" s="4">
        <v>43646</v>
      </c>
      <c r="D97" s="3" t="s">
        <v>85</v>
      </c>
      <c r="E97" s="5">
        <f t="shared" si="6"/>
        <v>89</v>
      </c>
      <c r="F97" s="21" t="s">
        <v>464</v>
      </c>
      <c r="G97" s="21" t="s">
        <v>464</v>
      </c>
      <c r="H97" s="18" t="s">
        <v>392</v>
      </c>
      <c r="I97" s="21" t="s">
        <v>465</v>
      </c>
      <c r="J97" s="19" t="s">
        <v>227</v>
      </c>
      <c r="K97" s="11" t="s">
        <v>466</v>
      </c>
      <c r="L97" s="3" t="s">
        <v>93</v>
      </c>
      <c r="M97" s="23">
        <f>2243.65*2</f>
        <v>4487.3</v>
      </c>
      <c r="N97" s="11" t="s">
        <v>218</v>
      </c>
      <c r="O97" s="23">
        <f>2300*2</f>
        <v>4600</v>
      </c>
      <c r="P97" s="3" t="s">
        <v>218</v>
      </c>
      <c r="Q97" s="9">
        <v>0</v>
      </c>
      <c r="R97" s="9">
        <v>0</v>
      </c>
      <c r="S97" s="9">
        <v>0</v>
      </c>
      <c r="T97" s="9">
        <v>0</v>
      </c>
      <c r="U97">
        <v>90</v>
      </c>
      <c r="V97">
        <v>90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3" t="s">
        <v>219</v>
      </c>
      <c r="AE97" s="4">
        <v>43676</v>
      </c>
      <c r="AF97" s="4">
        <v>43646</v>
      </c>
    </row>
    <row r="98" spans="1:32" x14ac:dyDescent="0.25">
      <c r="A98" s="3">
        <v>2019</v>
      </c>
      <c r="B98" s="4">
        <v>43466</v>
      </c>
      <c r="C98" s="4">
        <v>43646</v>
      </c>
      <c r="D98" s="3" t="s">
        <v>85</v>
      </c>
      <c r="E98" s="5">
        <f t="shared" si="6"/>
        <v>90</v>
      </c>
      <c r="F98" s="21" t="s">
        <v>449</v>
      </c>
      <c r="G98" s="21" t="s">
        <v>449</v>
      </c>
      <c r="H98" s="18" t="s">
        <v>392</v>
      </c>
      <c r="I98" s="21" t="s">
        <v>467</v>
      </c>
      <c r="J98" s="19" t="s">
        <v>340</v>
      </c>
      <c r="K98" s="11" t="s">
        <v>251</v>
      </c>
      <c r="L98" s="3" t="s">
        <v>93</v>
      </c>
      <c r="M98" s="23">
        <f>2243.65*2</f>
        <v>4487.3</v>
      </c>
      <c r="N98" s="11" t="s">
        <v>218</v>
      </c>
      <c r="O98" s="23">
        <f>2300*2</f>
        <v>4600</v>
      </c>
      <c r="P98" s="3" t="s">
        <v>218</v>
      </c>
      <c r="Q98" s="9">
        <v>0</v>
      </c>
      <c r="R98" s="9">
        <v>0</v>
      </c>
      <c r="S98" s="9">
        <v>0</v>
      </c>
      <c r="T98" s="9">
        <v>0</v>
      </c>
      <c r="U98">
        <v>91</v>
      </c>
      <c r="V98">
        <v>91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3" t="s">
        <v>219</v>
      </c>
      <c r="AE98" s="4">
        <v>43676</v>
      </c>
      <c r="AF98" s="4">
        <v>43646</v>
      </c>
    </row>
    <row r="99" spans="1:32" x14ac:dyDescent="0.25">
      <c r="A99" s="3">
        <v>2019</v>
      </c>
      <c r="B99" s="4">
        <v>43466</v>
      </c>
      <c r="C99" s="4">
        <v>43646</v>
      </c>
      <c r="D99" s="3" t="s">
        <v>85</v>
      </c>
      <c r="E99" s="5">
        <f t="shared" si="6"/>
        <v>91</v>
      </c>
      <c r="F99" s="21" t="s">
        <v>443</v>
      </c>
      <c r="G99" s="21" t="s">
        <v>443</v>
      </c>
      <c r="H99" s="18" t="s">
        <v>392</v>
      </c>
      <c r="I99" s="21" t="s">
        <v>468</v>
      </c>
      <c r="J99" s="19" t="s">
        <v>289</v>
      </c>
      <c r="K99" s="11" t="s">
        <v>469</v>
      </c>
      <c r="L99" s="3" t="s">
        <v>92</v>
      </c>
      <c r="M99" s="23">
        <f>1691.9*2</f>
        <v>3383.8</v>
      </c>
      <c r="N99" s="11" t="s">
        <v>218</v>
      </c>
      <c r="O99" s="23">
        <f>1800*2</f>
        <v>3600</v>
      </c>
      <c r="P99" s="3" t="s">
        <v>218</v>
      </c>
      <c r="Q99" s="9">
        <v>0</v>
      </c>
      <c r="R99" s="9">
        <v>0</v>
      </c>
      <c r="S99" s="9">
        <v>0</v>
      </c>
      <c r="T99" s="9">
        <v>0</v>
      </c>
      <c r="U99">
        <v>92</v>
      </c>
      <c r="V99">
        <v>92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3" t="s">
        <v>219</v>
      </c>
      <c r="AE99" s="4">
        <v>43676</v>
      </c>
      <c r="AF99" s="4">
        <v>43646</v>
      </c>
    </row>
    <row r="100" spans="1:32" x14ac:dyDescent="0.25">
      <c r="A100" s="3">
        <v>2019</v>
      </c>
      <c r="B100" s="4">
        <v>43466</v>
      </c>
      <c r="C100" s="4">
        <v>43646</v>
      </c>
      <c r="D100" s="3" t="s">
        <v>85</v>
      </c>
      <c r="E100" s="5">
        <f t="shared" si="6"/>
        <v>92</v>
      </c>
      <c r="F100" s="21" t="s">
        <v>420</v>
      </c>
      <c r="G100" s="21" t="s">
        <v>420</v>
      </c>
      <c r="H100" s="18" t="s">
        <v>392</v>
      </c>
      <c r="I100" s="21" t="s">
        <v>253</v>
      </c>
      <c r="J100" s="19" t="s">
        <v>216</v>
      </c>
      <c r="K100" s="11" t="s">
        <v>470</v>
      </c>
      <c r="L100" s="3" t="s">
        <v>93</v>
      </c>
      <c r="M100" s="23">
        <f>1918.48*2</f>
        <v>3836.96</v>
      </c>
      <c r="N100" s="11" t="s">
        <v>218</v>
      </c>
      <c r="O100" s="23">
        <f>2000*2</f>
        <v>4000</v>
      </c>
      <c r="P100" s="3" t="s">
        <v>218</v>
      </c>
      <c r="Q100" s="9">
        <v>0</v>
      </c>
      <c r="R100" s="9">
        <v>0</v>
      </c>
      <c r="S100" s="9">
        <v>0</v>
      </c>
      <c r="T100" s="9">
        <v>0</v>
      </c>
      <c r="U100">
        <v>93</v>
      </c>
      <c r="V100">
        <v>93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3" t="s">
        <v>219</v>
      </c>
      <c r="AE100" s="4">
        <v>43676</v>
      </c>
      <c r="AF100" s="4">
        <v>43646</v>
      </c>
    </row>
    <row r="101" spans="1:32" x14ac:dyDescent="0.25">
      <c r="A101" s="3">
        <v>2019</v>
      </c>
      <c r="B101" s="4">
        <v>43466</v>
      </c>
      <c r="C101" s="4">
        <v>43646</v>
      </c>
      <c r="D101" s="3" t="s">
        <v>85</v>
      </c>
      <c r="E101" s="5">
        <f t="shared" si="6"/>
        <v>93</v>
      </c>
      <c r="F101" s="21" t="s">
        <v>471</v>
      </c>
      <c r="G101" s="21" t="s">
        <v>471</v>
      </c>
      <c r="H101" s="18" t="s">
        <v>392</v>
      </c>
      <c r="I101" s="21" t="s">
        <v>472</v>
      </c>
      <c r="J101" s="19" t="s">
        <v>473</v>
      </c>
      <c r="K101" s="11" t="s">
        <v>297</v>
      </c>
      <c r="L101" s="3" t="s">
        <v>93</v>
      </c>
      <c r="M101" s="23">
        <v>4000</v>
      </c>
      <c r="N101" s="11" t="s">
        <v>218</v>
      </c>
      <c r="O101" s="23">
        <v>4000</v>
      </c>
      <c r="P101" s="3" t="s">
        <v>218</v>
      </c>
      <c r="Q101" s="9">
        <v>0</v>
      </c>
      <c r="R101" s="9">
        <v>0</v>
      </c>
      <c r="S101" s="9">
        <v>0</v>
      </c>
      <c r="T101" s="9">
        <v>0</v>
      </c>
      <c r="U101">
        <v>94</v>
      </c>
      <c r="V101">
        <v>94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3" t="s">
        <v>219</v>
      </c>
      <c r="AE101" s="4">
        <v>43676</v>
      </c>
      <c r="AF101" s="4">
        <v>43646</v>
      </c>
    </row>
    <row r="102" spans="1:32" x14ac:dyDescent="0.25">
      <c r="A102" s="3">
        <v>2019</v>
      </c>
      <c r="B102" s="4">
        <v>43466</v>
      </c>
      <c r="C102" s="4">
        <v>43646</v>
      </c>
      <c r="D102" s="3" t="s">
        <v>85</v>
      </c>
      <c r="E102" s="5">
        <f>+E101+1</f>
        <v>94</v>
      </c>
      <c r="F102" s="21" t="s">
        <v>451</v>
      </c>
      <c r="G102" s="21" t="s">
        <v>451</v>
      </c>
      <c r="H102" s="18" t="s">
        <v>392</v>
      </c>
      <c r="I102" s="21" t="s">
        <v>474</v>
      </c>
      <c r="J102" s="19" t="s">
        <v>475</v>
      </c>
      <c r="K102" s="11" t="s">
        <v>387</v>
      </c>
      <c r="L102" s="3" t="s">
        <v>93</v>
      </c>
      <c r="M102" s="23">
        <f>2132.16*2</f>
        <v>4264.32</v>
      </c>
      <c r="N102" s="11" t="s">
        <v>218</v>
      </c>
      <c r="O102" s="23">
        <f>2200*2</f>
        <v>4400</v>
      </c>
      <c r="P102" s="3" t="s">
        <v>218</v>
      </c>
      <c r="Q102" s="9">
        <v>0</v>
      </c>
      <c r="R102" s="9">
        <v>0</v>
      </c>
      <c r="S102" s="9">
        <v>0</v>
      </c>
      <c r="T102" s="9">
        <v>0</v>
      </c>
      <c r="U102">
        <v>95</v>
      </c>
      <c r="V102">
        <v>95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3" t="s">
        <v>219</v>
      </c>
      <c r="AE102" s="4">
        <v>43676</v>
      </c>
      <c r="AF102" s="4">
        <v>43646</v>
      </c>
    </row>
    <row r="103" spans="1:32" x14ac:dyDescent="0.25">
      <c r="A103" s="3">
        <v>2019</v>
      </c>
      <c r="B103" s="4">
        <v>43466</v>
      </c>
      <c r="C103" s="4">
        <v>43646</v>
      </c>
      <c r="D103" s="3" t="s">
        <v>85</v>
      </c>
      <c r="E103" s="5">
        <f>++E102+1</f>
        <v>95</v>
      </c>
      <c r="F103" s="21" t="s">
        <v>476</v>
      </c>
      <c r="G103" s="21" t="s">
        <v>476</v>
      </c>
      <c r="H103" s="18" t="s">
        <v>392</v>
      </c>
      <c r="I103" s="21" t="s">
        <v>477</v>
      </c>
      <c r="J103" s="19" t="s">
        <v>216</v>
      </c>
      <c r="K103" s="11" t="s">
        <v>217</v>
      </c>
      <c r="L103" s="3" t="s">
        <v>93</v>
      </c>
      <c r="M103" s="23">
        <f>2484.81*2</f>
        <v>4969.62</v>
      </c>
      <c r="N103" s="11" t="s">
        <v>218</v>
      </c>
      <c r="O103" s="23">
        <v>5000</v>
      </c>
      <c r="P103" s="3" t="s">
        <v>218</v>
      </c>
      <c r="Q103" s="9">
        <v>0</v>
      </c>
      <c r="R103" s="9">
        <v>0</v>
      </c>
      <c r="S103" s="9">
        <v>0</v>
      </c>
      <c r="T103" s="9">
        <v>0</v>
      </c>
      <c r="U103">
        <v>96</v>
      </c>
      <c r="V103">
        <v>96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3" t="s">
        <v>219</v>
      </c>
      <c r="AE103" s="4">
        <v>43676</v>
      </c>
      <c r="AF103" s="4">
        <v>43646</v>
      </c>
    </row>
    <row r="104" spans="1:32" x14ac:dyDescent="0.25">
      <c r="A104" s="3">
        <v>2019</v>
      </c>
      <c r="B104" s="4">
        <v>43466</v>
      </c>
      <c r="C104" s="4">
        <v>43646</v>
      </c>
      <c r="D104" s="3" t="s">
        <v>85</v>
      </c>
      <c r="E104" s="5">
        <f>++E103+1</f>
        <v>96</v>
      </c>
      <c r="F104" s="21" t="s">
        <v>478</v>
      </c>
      <c r="G104" s="21" t="s">
        <v>478</v>
      </c>
      <c r="H104" s="18" t="s">
        <v>392</v>
      </c>
      <c r="I104" s="21" t="s">
        <v>479</v>
      </c>
      <c r="J104" s="19" t="s">
        <v>216</v>
      </c>
      <c r="K104" s="11" t="s">
        <v>250</v>
      </c>
      <c r="L104" s="3" t="s">
        <v>93</v>
      </c>
      <c r="M104" s="23">
        <f>3789.26*2</f>
        <v>7578.52</v>
      </c>
      <c r="N104" s="11" t="s">
        <v>218</v>
      </c>
      <c r="O104" s="23">
        <v>7000</v>
      </c>
      <c r="P104" s="3" t="s">
        <v>218</v>
      </c>
      <c r="Q104" s="9">
        <v>0</v>
      </c>
      <c r="R104" s="9">
        <v>0</v>
      </c>
      <c r="S104" s="9">
        <v>0</v>
      </c>
      <c r="T104" s="9">
        <v>0</v>
      </c>
      <c r="U104">
        <v>97</v>
      </c>
      <c r="V104">
        <v>97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3" t="s">
        <v>219</v>
      </c>
      <c r="AE104" s="4">
        <v>43676</v>
      </c>
      <c r="AF104" s="4">
        <v>43646</v>
      </c>
    </row>
    <row r="105" spans="1:32" x14ac:dyDescent="0.25">
      <c r="A105" s="3">
        <v>2019</v>
      </c>
      <c r="B105" s="4">
        <v>43466</v>
      </c>
      <c r="C105" s="4">
        <v>43646</v>
      </c>
      <c r="D105" s="3" t="s">
        <v>85</v>
      </c>
      <c r="E105" s="5">
        <f>++E104+1</f>
        <v>97</v>
      </c>
      <c r="F105" s="21" t="s">
        <v>480</v>
      </c>
      <c r="G105" s="21" t="s">
        <v>480</v>
      </c>
      <c r="H105" s="18" t="s">
        <v>392</v>
      </c>
      <c r="I105" s="21" t="s">
        <v>481</v>
      </c>
      <c r="J105" s="19" t="s">
        <v>482</v>
      </c>
      <c r="K105" s="11" t="s">
        <v>251</v>
      </c>
      <c r="L105" s="3" t="s">
        <v>93</v>
      </c>
      <c r="M105" s="23">
        <f>2132.16*2</f>
        <v>4264.32</v>
      </c>
      <c r="N105" s="11" t="s">
        <v>218</v>
      </c>
      <c r="O105" s="23">
        <f>2200*2</f>
        <v>4400</v>
      </c>
      <c r="P105" s="3" t="s">
        <v>218</v>
      </c>
      <c r="Q105" s="9">
        <v>0</v>
      </c>
      <c r="R105" s="9">
        <v>0</v>
      </c>
      <c r="S105" s="9">
        <v>0</v>
      </c>
      <c r="T105" s="9">
        <v>0</v>
      </c>
      <c r="U105">
        <v>98</v>
      </c>
      <c r="V105">
        <v>98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3" t="s">
        <v>219</v>
      </c>
      <c r="AE105" s="4">
        <v>43676</v>
      </c>
      <c r="AF105" s="4">
        <v>43646</v>
      </c>
    </row>
    <row r="106" spans="1:32" x14ac:dyDescent="0.25">
      <c r="A106" s="3">
        <v>2019</v>
      </c>
      <c r="B106" s="4">
        <v>43466</v>
      </c>
      <c r="C106" s="4">
        <v>43646</v>
      </c>
      <c r="D106" s="3" t="s">
        <v>85</v>
      </c>
      <c r="E106" s="5">
        <f>++E105+1</f>
        <v>98</v>
      </c>
      <c r="F106" s="21" t="s">
        <v>483</v>
      </c>
      <c r="G106" s="21" t="s">
        <v>483</v>
      </c>
      <c r="H106" s="18" t="s">
        <v>392</v>
      </c>
      <c r="I106" s="21" t="s">
        <v>484</v>
      </c>
      <c r="J106" s="19" t="s">
        <v>485</v>
      </c>
      <c r="K106" s="11" t="s">
        <v>374</v>
      </c>
      <c r="L106" s="3" t="s">
        <v>93</v>
      </c>
      <c r="M106" s="23">
        <f>3789.26*2</f>
        <v>7578.52</v>
      </c>
      <c r="N106" s="11" t="s">
        <v>218</v>
      </c>
      <c r="O106" s="23">
        <f>3500*2</f>
        <v>7000</v>
      </c>
      <c r="P106" s="3" t="s">
        <v>218</v>
      </c>
      <c r="Q106" s="9">
        <v>0</v>
      </c>
      <c r="R106" s="9">
        <v>0</v>
      </c>
      <c r="S106" s="9">
        <v>0</v>
      </c>
      <c r="T106" s="9">
        <v>0</v>
      </c>
      <c r="U106">
        <v>99</v>
      </c>
      <c r="V106">
        <v>99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3" t="s">
        <v>219</v>
      </c>
      <c r="AE106" s="4">
        <v>43676</v>
      </c>
      <c r="AF106" s="4">
        <v>43646</v>
      </c>
    </row>
    <row r="107" spans="1:32" x14ac:dyDescent="0.25">
      <c r="A107" s="3">
        <v>2019</v>
      </c>
      <c r="B107" s="4">
        <v>43466</v>
      </c>
      <c r="C107" s="4">
        <v>43646</v>
      </c>
      <c r="D107" s="3" t="s">
        <v>85</v>
      </c>
      <c r="E107" s="5">
        <f>++E106+1</f>
        <v>99</v>
      </c>
      <c r="F107" s="21" t="s">
        <v>486</v>
      </c>
      <c r="G107" s="21" t="s">
        <v>486</v>
      </c>
      <c r="H107" s="18" t="s">
        <v>392</v>
      </c>
      <c r="I107" s="21" t="s">
        <v>253</v>
      </c>
      <c r="J107" s="19" t="s">
        <v>404</v>
      </c>
      <c r="K107" s="11" t="s">
        <v>251</v>
      </c>
      <c r="L107" s="3" t="s">
        <v>93</v>
      </c>
      <c r="M107" s="23">
        <f>1918.48*2</f>
        <v>3836.96</v>
      </c>
      <c r="N107" s="11" t="s">
        <v>218</v>
      </c>
      <c r="O107" s="23">
        <v>4000</v>
      </c>
      <c r="P107" s="3" t="s">
        <v>218</v>
      </c>
      <c r="Q107" s="9">
        <v>0</v>
      </c>
      <c r="R107" s="9">
        <v>0</v>
      </c>
      <c r="S107" s="9">
        <v>0</v>
      </c>
      <c r="T107" s="9">
        <v>0</v>
      </c>
      <c r="U107">
        <v>100</v>
      </c>
      <c r="V107">
        <v>100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3" t="s">
        <v>219</v>
      </c>
      <c r="AE107" s="4">
        <v>43676</v>
      </c>
      <c r="AF107" s="4">
        <v>43646</v>
      </c>
    </row>
    <row r="108" spans="1:32" x14ac:dyDescent="0.25">
      <c r="A108" s="3">
        <v>2019</v>
      </c>
      <c r="B108" s="4">
        <v>43466</v>
      </c>
      <c r="C108" s="4">
        <v>43646</v>
      </c>
      <c r="D108" s="3" t="s">
        <v>85</v>
      </c>
      <c r="E108" s="5">
        <f>+E107+1</f>
        <v>100</v>
      </c>
      <c r="F108" s="21" t="s">
        <v>487</v>
      </c>
      <c r="G108" s="21" t="s">
        <v>487</v>
      </c>
      <c r="H108" s="18" t="s">
        <v>392</v>
      </c>
      <c r="I108" s="21" t="s">
        <v>488</v>
      </c>
      <c r="J108" s="19" t="s">
        <v>216</v>
      </c>
      <c r="K108" s="11" t="s">
        <v>321</v>
      </c>
      <c r="L108" s="3" t="s">
        <v>93</v>
      </c>
      <c r="M108" s="23">
        <f>4000*2</f>
        <v>8000</v>
      </c>
      <c r="N108" s="11" t="s">
        <v>218</v>
      </c>
      <c r="O108" s="23">
        <f>4000*2</f>
        <v>8000</v>
      </c>
      <c r="P108" s="3" t="s">
        <v>218</v>
      </c>
      <c r="Q108" s="9">
        <v>0</v>
      </c>
      <c r="R108" s="9">
        <v>0</v>
      </c>
      <c r="S108" s="9">
        <v>0</v>
      </c>
      <c r="T108" s="9">
        <v>0</v>
      </c>
      <c r="U108">
        <v>101</v>
      </c>
      <c r="V108">
        <v>101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3" t="s">
        <v>219</v>
      </c>
      <c r="AE108" s="4">
        <v>43676</v>
      </c>
      <c r="AF108" s="4">
        <v>43646</v>
      </c>
    </row>
    <row r="109" spans="1:32" x14ac:dyDescent="0.25">
      <c r="A109" s="3">
        <v>2019</v>
      </c>
      <c r="B109" s="4">
        <v>43466</v>
      </c>
      <c r="C109" s="4">
        <v>43646</v>
      </c>
      <c r="D109" s="3" t="s">
        <v>85</v>
      </c>
      <c r="E109" s="5">
        <f>+E108+1</f>
        <v>101</v>
      </c>
      <c r="F109" s="21" t="s">
        <v>489</v>
      </c>
      <c r="G109" s="21" t="s">
        <v>489</v>
      </c>
      <c r="H109" s="18" t="s">
        <v>392</v>
      </c>
      <c r="I109" s="21" t="s">
        <v>490</v>
      </c>
      <c r="J109" s="19" t="s">
        <v>374</v>
      </c>
      <c r="K109" s="11" t="s">
        <v>409</v>
      </c>
      <c r="L109" s="3" t="s">
        <v>93</v>
      </c>
      <c r="M109" s="23">
        <f>3789.26*2</f>
        <v>7578.52</v>
      </c>
      <c r="N109" s="11" t="s">
        <v>218</v>
      </c>
      <c r="O109" s="23">
        <f>3500*2</f>
        <v>7000</v>
      </c>
      <c r="P109" s="3" t="s">
        <v>218</v>
      </c>
      <c r="Q109" s="9">
        <v>0</v>
      </c>
      <c r="R109" s="9">
        <v>0</v>
      </c>
      <c r="S109" s="9">
        <v>0</v>
      </c>
      <c r="T109" s="9">
        <v>0</v>
      </c>
      <c r="U109">
        <v>102</v>
      </c>
      <c r="V109">
        <v>102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3" t="s">
        <v>219</v>
      </c>
      <c r="AE109" s="4">
        <v>43676</v>
      </c>
      <c r="AF109" s="4">
        <v>43646</v>
      </c>
    </row>
    <row r="110" spans="1:32" x14ac:dyDescent="0.25">
      <c r="A110" s="3">
        <v>2019</v>
      </c>
      <c r="B110" s="4">
        <v>43466</v>
      </c>
      <c r="C110" s="4">
        <v>43646</v>
      </c>
      <c r="D110" s="3" t="s">
        <v>85</v>
      </c>
      <c r="E110" s="5">
        <f t="shared" ref="E110:E115" si="7">++E109+1</f>
        <v>102</v>
      </c>
      <c r="F110" s="21" t="s">
        <v>258</v>
      </c>
      <c r="G110" s="21" t="s">
        <v>258</v>
      </c>
      <c r="H110" s="18" t="s">
        <v>392</v>
      </c>
      <c r="I110" s="21" t="s">
        <v>491</v>
      </c>
      <c r="J110" s="19" t="s">
        <v>419</v>
      </c>
      <c r="K110" s="11" t="s">
        <v>251</v>
      </c>
      <c r="L110" s="3" t="s">
        <v>93</v>
      </c>
      <c r="M110" s="23">
        <f>3062.82*2</f>
        <v>6125.64</v>
      </c>
      <c r="N110" s="11" t="s">
        <v>218</v>
      </c>
      <c r="O110" s="23">
        <f>3000*2</f>
        <v>6000</v>
      </c>
      <c r="P110" s="3" t="s">
        <v>218</v>
      </c>
      <c r="Q110" s="9">
        <v>0</v>
      </c>
      <c r="R110" s="9">
        <v>0</v>
      </c>
      <c r="S110" s="9">
        <v>0</v>
      </c>
      <c r="T110" s="9">
        <v>0</v>
      </c>
      <c r="U110">
        <v>103</v>
      </c>
      <c r="V110">
        <v>103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3" t="s">
        <v>219</v>
      </c>
      <c r="AE110" s="4">
        <v>43676</v>
      </c>
      <c r="AF110" s="4">
        <v>43646</v>
      </c>
    </row>
    <row r="111" spans="1:32" x14ac:dyDescent="0.25">
      <c r="A111" s="3">
        <v>2019</v>
      </c>
      <c r="B111" s="4">
        <v>43466</v>
      </c>
      <c r="C111" s="4">
        <v>43646</v>
      </c>
      <c r="D111" s="3" t="s">
        <v>85</v>
      </c>
      <c r="E111" s="5">
        <f t="shared" si="7"/>
        <v>103</v>
      </c>
      <c r="F111" s="21" t="s">
        <v>492</v>
      </c>
      <c r="G111" s="21" t="s">
        <v>492</v>
      </c>
      <c r="H111" s="18" t="s">
        <v>392</v>
      </c>
      <c r="I111" s="21" t="s">
        <v>493</v>
      </c>
      <c r="J111" s="19" t="s">
        <v>419</v>
      </c>
      <c r="K111" s="11" t="s">
        <v>309</v>
      </c>
      <c r="L111" s="3" t="s">
        <v>93</v>
      </c>
      <c r="M111" s="16">
        <f>1918.48*2</f>
        <v>3836.96</v>
      </c>
      <c r="N111" s="11" t="s">
        <v>218</v>
      </c>
      <c r="O111" s="16">
        <f>2000*2</f>
        <v>4000</v>
      </c>
      <c r="P111" s="3" t="s">
        <v>218</v>
      </c>
      <c r="Q111" s="9">
        <v>0</v>
      </c>
      <c r="R111" s="9">
        <v>0</v>
      </c>
      <c r="S111" s="9">
        <v>0</v>
      </c>
      <c r="T111" s="9">
        <v>0</v>
      </c>
      <c r="U111">
        <v>104</v>
      </c>
      <c r="V111">
        <v>104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3" t="s">
        <v>219</v>
      </c>
      <c r="AE111" s="4">
        <v>43676</v>
      </c>
      <c r="AF111" s="4">
        <v>43646</v>
      </c>
    </row>
    <row r="112" spans="1:32" x14ac:dyDescent="0.25">
      <c r="A112" s="3">
        <v>2019</v>
      </c>
      <c r="B112" s="4">
        <v>43466</v>
      </c>
      <c r="C112" s="4">
        <v>43646</v>
      </c>
      <c r="D112" s="3" t="s">
        <v>85</v>
      </c>
      <c r="E112" s="5">
        <f t="shared" si="7"/>
        <v>104</v>
      </c>
      <c r="F112" s="21" t="s">
        <v>494</v>
      </c>
      <c r="G112" s="21" t="s">
        <v>494</v>
      </c>
      <c r="H112" s="18" t="s">
        <v>392</v>
      </c>
      <c r="I112" s="21" t="s">
        <v>495</v>
      </c>
      <c r="J112" s="19" t="s">
        <v>496</v>
      </c>
      <c r="K112" s="11" t="s">
        <v>433</v>
      </c>
      <c r="L112" s="3" t="s">
        <v>93</v>
      </c>
      <c r="M112" s="23">
        <f>3062.82*2</f>
        <v>6125.64</v>
      </c>
      <c r="N112" s="11" t="s">
        <v>218</v>
      </c>
      <c r="O112" s="23">
        <v>6000</v>
      </c>
      <c r="P112" s="3" t="s">
        <v>218</v>
      </c>
      <c r="Q112" s="9">
        <v>0</v>
      </c>
      <c r="R112" s="9">
        <v>0</v>
      </c>
      <c r="S112" s="9">
        <v>0</v>
      </c>
      <c r="T112" s="9">
        <v>0</v>
      </c>
      <c r="U112">
        <v>105</v>
      </c>
      <c r="V112">
        <v>105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3" t="s">
        <v>219</v>
      </c>
      <c r="AE112" s="4">
        <v>43676</v>
      </c>
      <c r="AF112" s="4">
        <v>43646</v>
      </c>
    </row>
    <row r="113" spans="1:32" x14ac:dyDescent="0.25">
      <c r="A113" s="3">
        <v>2019</v>
      </c>
      <c r="B113" s="4">
        <v>43466</v>
      </c>
      <c r="C113" s="4">
        <v>43646</v>
      </c>
      <c r="D113" s="3" t="s">
        <v>85</v>
      </c>
      <c r="E113" s="5">
        <f t="shared" si="7"/>
        <v>105</v>
      </c>
      <c r="F113" s="21" t="s">
        <v>497</v>
      </c>
      <c r="G113" s="21" t="s">
        <v>497</v>
      </c>
      <c r="H113" s="18" t="s">
        <v>392</v>
      </c>
      <c r="I113" s="21" t="s">
        <v>364</v>
      </c>
      <c r="J113" s="19" t="s">
        <v>349</v>
      </c>
      <c r="K113" s="11" t="s">
        <v>270</v>
      </c>
      <c r="L113" s="3" t="s">
        <v>93</v>
      </c>
      <c r="M113" s="16">
        <f>3062.82*2</f>
        <v>6125.64</v>
      </c>
      <c r="N113" s="11" t="s">
        <v>218</v>
      </c>
      <c r="O113" s="16">
        <f>3000*2</f>
        <v>6000</v>
      </c>
      <c r="P113" s="3" t="s">
        <v>218</v>
      </c>
      <c r="Q113" s="9">
        <v>0</v>
      </c>
      <c r="R113" s="9">
        <v>0</v>
      </c>
      <c r="S113" s="9">
        <v>0</v>
      </c>
      <c r="T113" s="9">
        <v>0</v>
      </c>
      <c r="U113">
        <v>106</v>
      </c>
      <c r="V113">
        <v>106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3" t="s">
        <v>219</v>
      </c>
      <c r="AE113" s="4">
        <v>43676</v>
      </c>
      <c r="AF113" s="4">
        <v>43646</v>
      </c>
    </row>
    <row r="114" spans="1:32" x14ac:dyDescent="0.25">
      <c r="A114" s="3">
        <v>2019</v>
      </c>
      <c r="B114" s="4">
        <v>43466</v>
      </c>
      <c r="C114" s="4">
        <v>43646</v>
      </c>
      <c r="D114" s="3" t="s">
        <v>85</v>
      </c>
      <c r="E114" s="5">
        <f t="shared" si="7"/>
        <v>106</v>
      </c>
      <c r="F114" s="21" t="s">
        <v>498</v>
      </c>
      <c r="G114" s="21" t="s">
        <v>499</v>
      </c>
      <c r="H114" s="18" t="s">
        <v>392</v>
      </c>
      <c r="I114" s="21" t="s">
        <v>500</v>
      </c>
      <c r="J114" s="19" t="s">
        <v>331</v>
      </c>
      <c r="K114" s="11" t="s">
        <v>223</v>
      </c>
      <c r="L114" s="3" t="s">
        <v>93</v>
      </c>
      <c r="M114" s="16">
        <f>3062.82*2</f>
        <v>6125.64</v>
      </c>
      <c r="N114" s="11" t="s">
        <v>218</v>
      </c>
      <c r="O114" s="16">
        <f>3000*2</f>
        <v>6000</v>
      </c>
      <c r="P114" s="3" t="s">
        <v>218</v>
      </c>
      <c r="Q114" s="9">
        <v>0</v>
      </c>
      <c r="R114" s="9">
        <v>0</v>
      </c>
      <c r="S114" s="9">
        <v>0</v>
      </c>
      <c r="T114" s="9">
        <v>0</v>
      </c>
      <c r="U114">
        <v>107</v>
      </c>
      <c r="V114">
        <v>107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3" t="s">
        <v>219</v>
      </c>
      <c r="AE114" s="4">
        <v>43676</v>
      </c>
      <c r="AF114" s="4">
        <v>43646</v>
      </c>
    </row>
    <row r="115" spans="1:32" x14ac:dyDescent="0.25">
      <c r="A115" s="3">
        <v>2019</v>
      </c>
      <c r="B115" s="4">
        <v>43466</v>
      </c>
      <c r="C115" s="4">
        <v>43646</v>
      </c>
      <c r="D115" s="3" t="s">
        <v>85</v>
      </c>
      <c r="E115" s="5">
        <f t="shared" si="7"/>
        <v>107</v>
      </c>
      <c r="F115" s="21" t="s">
        <v>498</v>
      </c>
      <c r="G115" s="21" t="s">
        <v>498</v>
      </c>
      <c r="H115" s="18" t="s">
        <v>392</v>
      </c>
      <c r="I115" s="21" t="s">
        <v>501</v>
      </c>
      <c r="J115" s="19" t="s">
        <v>385</v>
      </c>
      <c r="K115" s="11" t="s">
        <v>251</v>
      </c>
      <c r="L115" s="3" t="s">
        <v>93</v>
      </c>
      <c r="M115" s="16">
        <f>3062.82*2</f>
        <v>6125.64</v>
      </c>
      <c r="N115" s="11" t="s">
        <v>218</v>
      </c>
      <c r="O115" s="16">
        <f>3000*2</f>
        <v>6000</v>
      </c>
      <c r="P115" s="3" t="s">
        <v>218</v>
      </c>
      <c r="Q115" s="9">
        <v>0</v>
      </c>
      <c r="R115" s="9">
        <v>0</v>
      </c>
      <c r="S115" s="9">
        <v>0</v>
      </c>
      <c r="T115" s="9">
        <v>0</v>
      </c>
      <c r="U115">
        <v>108</v>
      </c>
      <c r="V115">
        <v>108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3" t="s">
        <v>219</v>
      </c>
      <c r="AE115" s="4">
        <v>43676</v>
      </c>
      <c r="AF115" s="4">
        <v>43646</v>
      </c>
    </row>
    <row r="116" spans="1:32" x14ac:dyDescent="0.25">
      <c r="A116" s="3">
        <v>2019</v>
      </c>
      <c r="B116" s="4">
        <v>43466</v>
      </c>
      <c r="C116" s="4">
        <v>43646</v>
      </c>
      <c r="D116" s="3" t="s">
        <v>85</v>
      </c>
      <c r="E116" s="5">
        <f>+E115+1</f>
        <v>108</v>
      </c>
      <c r="F116" s="21" t="s">
        <v>487</v>
      </c>
      <c r="G116" s="21" t="s">
        <v>487</v>
      </c>
      <c r="H116" s="18" t="s">
        <v>392</v>
      </c>
      <c r="I116" s="21" t="s">
        <v>502</v>
      </c>
      <c r="J116" s="19" t="s">
        <v>355</v>
      </c>
      <c r="K116" s="11" t="s">
        <v>284</v>
      </c>
      <c r="L116" s="3" t="s">
        <v>93</v>
      </c>
      <c r="M116" s="16">
        <f>4352.33*2</f>
        <v>8704.66</v>
      </c>
      <c r="N116" s="11" t="s">
        <v>218</v>
      </c>
      <c r="O116" s="25">
        <f>4000*2</f>
        <v>8000</v>
      </c>
      <c r="P116" s="3" t="s">
        <v>218</v>
      </c>
      <c r="Q116" s="9">
        <v>0</v>
      </c>
      <c r="R116" s="9">
        <v>0</v>
      </c>
      <c r="S116" s="9">
        <v>0</v>
      </c>
      <c r="T116" s="9">
        <v>0</v>
      </c>
      <c r="U116">
        <v>109</v>
      </c>
      <c r="V116">
        <v>109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3" t="s">
        <v>219</v>
      </c>
      <c r="AE116" s="4">
        <v>43676</v>
      </c>
      <c r="AF116" s="4">
        <v>43646</v>
      </c>
    </row>
    <row r="117" spans="1:32" x14ac:dyDescent="0.25">
      <c r="A117" s="3">
        <v>2019</v>
      </c>
      <c r="B117" s="4">
        <v>43466</v>
      </c>
      <c r="C117" s="4">
        <v>43646</v>
      </c>
      <c r="D117" s="3" t="s">
        <v>85</v>
      </c>
      <c r="E117" s="5">
        <f>+E116+1</f>
        <v>109</v>
      </c>
      <c r="F117" s="21" t="s">
        <v>503</v>
      </c>
      <c r="G117" s="21" t="s">
        <v>503</v>
      </c>
      <c r="H117" s="18" t="s">
        <v>392</v>
      </c>
      <c r="I117" s="21" t="s">
        <v>504</v>
      </c>
      <c r="J117" s="19" t="s">
        <v>385</v>
      </c>
      <c r="K117" s="11" t="s">
        <v>505</v>
      </c>
      <c r="L117" s="3" t="s">
        <v>93</v>
      </c>
      <c r="M117" s="23">
        <f>3062.82*2</f>
        <v>6125.64</v>
      </c>
      <c r="N117" s="11" t="s">
        <v>218</v>
      </c>
      <c r="O117" s="23">
        <v>6000</v>
      </c>
      <c r="P117" s="3" t="s">
        <v>218</v>
      </c>
      <c r="Q117" s="9">
        <v>0</v>
      </c>
      <c r="R117" s="9">
        <v>0</v>
      </c>
      <c r="S117" s="9">
        <v>0</v>
      </c>
      <c r="T117" s="9">
        <v>0</v>
      </c>
      <c r="U117">
        <v>110</v>
      </c>
      <c r="V117">
        <v>110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3" t="s">
        <v>219</v>
      </c>
      <c r="AE117" s="4">
        <v>43676</v>
      </c>
      <c r="AF117" s="4">
        <v>43646</v>
      </c>
    </row>
    <row r="118" spans="1:32" ht="30" x14ac:dyDescent="0.25">
      <c r="A118" s="3">
        <v>2019</v>
      </c>
      <c r="B118" s="4">
        <v>43466</v>
      </c>
      <c r="C118" s="4">
        <v>43646</v>
      </c>
      <c r="D118" s="3" t="s">
        <v>85</v>
      </c>
      <c r="E118" s="5">
        <v>109</v>
      </c>
      <c r="F118" s="21" t="s">
        <v>506</v>
      </c>
      <c r="G118" s="21" t="s">
        <v>506</v>
      </c>
      <c r="H118" s="18" t="s">
        <v>507</v>
      </c>
      <c r="I118" s="21" t="s">
        <v>508</v>
      </c>
      <c r="J118" s="19" t="s">
        <v>509</v>
      </c>
      <c r="K118" s="11" t="s">
        <v>510</v>
      </c>
      <c r="L118" s="3" t="s">
        <v>93</v>
      </c>
      <c r="M118" s="23">
        <f>6806.87*2</f>
        <v>13613.74</v>
      </c>
      <c r="N118" s="11" t="s">
        <v>218</v>
      </c>
      <c r="O118" s="25">
        <f>6000*2</f>
        <v>12000</v>
      </c>
      <c r="P118" s="3" t="s">
        <v>218</v>
      </c>
      <c r="Q118" s="9">
        <v>0</v>
      </c>
      <c r="R118" s="9">
        <v>0</v>
      </c>
      <c r="S118" s="9">
        <v>0</v>
      </c>
      <c r="T118" s="9">
        <v>0</v>
      </c>
      <c r="U118">
        <v>111</v>
      </c>
      <c r="V118">
        <v>111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3" t="s">
        <v>219</v>
      </c>
      <c r="AE118" s="4">
        <v>43676</v>
      </c>
      <c r="AF118" s="4">
        <v>43646</v>
      </c>
    </row>
    <row r="119" spans="1:32" ht="30" x14ac:dyDescent="0.25">
      <c r="A119" s="3">
        <v>2019</v>
      </c>
      <c r="B119" s="4">
        <v>43466</v>
      </c>
      <c r="C119" s="4">
        <v>43646</v>
      </c>
      <c r="D119" s="3" t="s">
        <v>85</v>
      </c>
      <c r="E119" s="5">
        <f>+E118+1</f>
        <v>110</v>
      </c>
      <c r="F119" s="11" t="s">
        <v>302</v>
      </c>
      <c r="G119" s="11" t="s">
        <v>302</v>
      </c>
      <c r="H119" s="18" t="s">
        <v>507</v>
      </c>
      <c r="I119" s="11" t="s">
        <v>511</v>
      </c>
      <c r="J119" s="19" t="s">
        <v>328</v>
      </c>
      <c r="K119" s="11" t="s">
        <v>512</v>
      </c>
      <c r="L119" s="26" t="s">
        <v>92</v>
      </c>
      <c r="M119" s="13">
        <f>3789.26*2</f>
        <v>7578.52</v>
      </c>
      <c r="N119" s="11" t="s">
        <v>218</v>
      </c>
      <c r="O119" s="13">
        <f>3500*2</f>
        <v>7000</v>
      </c>
      <c r="P119" s="11" t="s">
        <v>218</v>
      </c>
      <c r="Q119" s="9">
        <v>0</v>
      </c>
      <c r="R119" s="9">
        <v>0</v>
      </c>
      <c r="S119" s="9">
        <v>0</v>
      </c>
      <c r="T119" s="9">
        <v>0</v>
      </c>
      <c r="U119">
        <v>112</v>
      </c>
      <c r="V119">
        <v>112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3" t="s">
        <v>219</v>
      </c>
      <c r="AE119" s="4">
        <v>43676</v>
      </c>
      <c r="AF119" s="4">
        <v>43646</v>
      </c>
    </row>
    <row r="120" spans="1:32" ht="30" x14ac:dyDescent="0.25">
      <c r="A120" s="3">
        <v>2019</v>
      </c>
      <c r="B120" s="4">
        <v>43466</v>
      </c>
      <c r="C120" s="4">
        <v>43646</v>
      </c>
      <c r="D120" s="3" t="s">
        <v>85</v>
      </c>
      <c r="E120" s="5">
        <f>++E119+1</f>
        <v>111</v>
      </c>
      <c r="F120" s="11" t="s">
        <v>513</v>
      </c>
      <c r="G120" s="11" t="s">
        <v>513</v>
      </c>
      <c r="H120" s="18" t="s">
        <v>514</v>
      </c>
      <c r="I120" s="11" t="s">
        <v>515</v>
      </c>
      <c r="J120" s="19" t="s">
        <v>397</v>
      </c>
      <c r="K120" s="11" t="s">
        <v>227</v>
      </c>
      <c r="L120" s="26" t="s">
        <v>93</v>
      </c>
      <c r="M120" s="13">
        <f>8714.29*2</f>
        <v>17428.580000000002</v>
      </c>
      <c r="N120" s="11" t="s">
        <v>218</v>
      </c>
      <c r="O120" s="8">
        <v>15000</v>
      </c>
      <c r="P120" s="3" t="s">
        <v>218</v>
      </c>
      <c r="Q120" s="9">
        <v>0</v>
      </c>
      <c r="R120" s="9">
        <v>0</v>
      </c>
      <c r="S120" s="9">
        <v>0</v>
      </c>
      <c r="T120" s="9">
        <v>0</v>
      </c>
      <c r="U120">
        <v>113</v>
      </c>
      <c r="V120">
        <v>113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3" t="s">
        <v>219</v>
      </c>
      <c r="AE120" s="4">
        <v>43676</v>
      </c>
      <c r="AF120" s="4">
        <v>43646</v>
      </c>
    </row>
    <row r="121" spans="1:32" ht="30" x14ac:dyDescent="0.25">
      <c r="A121" s="3">
        <v>2019</v>
      </c>
      <c r="B121" s="4">
        <v>43466</v>
      </c>
      <c r="C121" s="4">
        <v>43646</v>
      </c>
      <c r="D121" s="3" t="s">
        <v>85</v>
      </c>
      <c r="E121" s="5">
        <f>++E120+1</f>
        <v>112</v>
      </c>
      <c r="F121" s="11" t="s">
        <v>516</v>
      </c>
      <c r="G121" s="11" t="s">
        <v>516</v>
      </c>
      <c r="H121" s="18" t="s">
        <v>514</v>
      </c>
      <c r="I121" s="11" t="s">
        <v>517</v>
      </c>
      <c r="J121" s="19" t="s">
        <v>226</v>
      </c>
      <c r="K121" s="11" t="s">
        <v>365</v>
      </c>
      <c r="L121" s="26" t="s">
        <v>93</v>
      </c>
      <c r="M121" s="13">
        <f>3789.26*2</f>
        <v>7578.52</v>
      </c>
      <c r="N121" s="11" t="s">
        <v>218</v>
      </c>
      <c r="O121" s="13">
        <f>3500*2</f>
        <v>7000</v>
      </c>
      <c r="P121" s="3" t="s">
        <v>218</v>
      </c>
      <c r="Q121" s="9">
        <v>0</v>
      </c>
      <c r="R121" s="9">
        <v>0</v>
      </c>
      <c r="S121" s="9">
        <v>0</v>
      </c>
      <c r="T121" s="9">
        <v>0</v>
      </c>
      <c r="U121">
        <v>114</v>
      </c>
      <c r="V121">
        <v>114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3" t="s">
        <v>219</v>
      </c>
      <c r="AE121" s="4">
        <v>43676</v>
      </c>
      <c r="AF121" s="4">
        <v>43646</v>
      </c>
    </row>
    <row r="122" spans="1:32" ht="30" x14ac:dyDescent="0.25">
      <c r="A122" s="3">
        <v>2019</v>
      </c>
      <c r="B122" s="4">
        <v>43466</v>
      </c>
      <c r="C122" s="4">
        <v>43646</v>
      </c>
      <c r="D122" s="3" t="s">
        <v>85</v>
      </c>
      <c r="E122" s="5">
        <f>++E121+1</f>
        <v>113</v>
      </c>
      <c r="F122" s="11" t="s">
        <v>302</v>
      </c>
      <c r="G122" s="11" t="s">
        <v>302</v>
      </c>
      <c r="H122" s="18" t="s">
        <v>514</v>
      </c>
      <c r="I122" s="11" t="s">
        <v>518</v>
      </c>
      <c r="J122" s="19" t="s">
        <v>519</v>
      </c>
      <c r="K122" s="11" t="s">
        <v>520</v>
      </c>
      <c r="L122" s="26" t="s">
        <v>92</v>
      </c>
      <c r="M122" s="13">
        <f>2484.81*2</f>
        <v>4969.62</v>
      </c>
      <c r="N122" s="11" t="s">
        <v>218</v>
      </c>
      <c r="O122" s="13">
        <v>5000</v>
      </c>
      <c r="P122" s="3" t="s">
        <v>218</v>
      </c>
      <c r="Q122" s="9">
        <v>0</v>
      </c>
      <c r="R122" s="9">
        <v>0</v>
      </c>
      <c r="S122" s="9">
        <v>0</v>
      </c>
      <c r="T122" s="9">
        <v>0</v>
      </c>
      <c r="U122">
        <v>115</v>
      </c>
      <c r="V122">
        <v>115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3" t="s">
        <v>219</v>
      </c>
      <c r="AE122" s="4">
        <v>43676</v>
      </c>
      <c r="AF122" s="4">
        <v>43646</v>
      </c>
    </row>
    <row r="123" spans="1:32" ht="30" x14ac:dyDescent="0.25">
      <c r="A123" s="3">
        <v>2019</v>
      </c>
      <c r="B123" s="4">
        <v>43466</v>
      </c>
      <c r="C123" s="4">
        <v>43646</v>
      </c>
      <c r="D123" s="3" t="s">
        <v>82</v>
      </c>
      <c r="E123" s="5">
        <f>+E122+1</f>
        <v>114</v>
      </c>
      <c r="F123" s="6" t="s">
        <v>521</v>
      </c>
      <c r="G123" s="6" t="s">
        <v>521</v>
      </c>
      <c r="H123" s="18" t="s">
        <v>522</v>
      </c>
      <c r="I123" s="11" t="s">
        <v>523</v>
      </c>
      <c r="J123" s="19" t="s">
        <v>284</v>
      </c>
      <c r="K123" s="11" t="s">
        <v>257</v>
      </c>
      <c r="L123" s="26" t="s">
        <v>93</v>
      </c>
      <c r="M123" s="13">
        <f>8714.29*2</f>
        <v>17428.580000000002</v>
      </c>
      <c r="N123" s="11" t="s">
        <v>218</v>
      </c>
      <c r="O123" s="8">
        <v>15000</v>
      </c>
      <c r="P123" s="3" t="s">
        <v>218</v>
      </c>
      <c r="Q123" s="9">
        <v>0</v>
      </c>
      <c r="R123" s="9">
        <v>0</v>
      </c>
      <c r="S123" s="9">
        <v>0</v>
      </c>
      <c r="T123" s="9">
        <v>0</v>
      </c>
      <c r="U123">
        <v>116</v>
      </c>
      <c r="V123">
        <v>116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3" t="s">
        <v>219</v>
      </c>
      <c r="AE123" s="4">
        <v>43676</v>
      </c>
      <c r="AF123" s="4">
        <v>43646</v>
      </c>
    </row>
    <row r="124" spans="1:32" ht="30" x14ac:dyDescent="0.25">
      <c r="A124" s="3">
        <v>2019</v>
      </c>
      <c r="B124" s="4">
        <v>43466</v>
      </c>
      <c r="C124" s="4">
        <v>43646</v>
      </c>
      <c r="D124" s="3" t="s">
        <v>85</v>
      </c>
      <c r="E124" s="5">
        <f t="shared" ref="E124:E130" si="8">++E123+1</f>
        <v>115</v>
      </c>
      <c r="F124" s="11" t="s">
        <v>302</v>
      </c>
      <c r="G124" s="11" t="s">
        <v>302</v>
      </c>
      <c r="H124" s="18" t="s">
        <v>522</v>
      </c>
      <c r="I124" s="11" t="s">
        <v>524</v>
      </c>
      <c r="J124" s="19" t="s">
        <v>331</v>
      </c>
      <c r="K124" s="11" t="s">
        <v>312</v>
      </c>
      <c r="L124" s="26" t="s">
        <v>92</v>
      </c>
      <c r="M124" s="13">
        <f>3789.26*2</f>
        <v>7578.52</v>
      </c>
      <c r="N124" s="11" t="s">
        <v>218</v>
      </c>
      <c r="O124" s="13">
        <f>1750*0.25</f>
        <v>437.5</v>
      </c>
      <c r="P124" s="3" t="s">
        <v>218</v>
      </c>
      <c r="Q124" s="9">
        <v>0</v>
      </c>
      <c r="R124" s="9">
        <v>0</v>
      </c>
      <c r="S124" s="9">
        <v>0</v>
      </c>
      <c r="T124" s="9">
        <v>0</v>
      </c>
      <c r="U124">
        <v>117</v>
      </c>
      <c r="V124">
        <v>117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3" t="s">
        <v>219</v>
      </c>
      <c r="AE124" s="4">
        <v>43676</v>
      </c>
      <c r="AF124" s="4">
        <v>43646</v>
      </c>
    </row>
    <row r="125" spans="1:32" ht="30" x14ac:dyDescent="0.25">
      <c r="A125" s="3">
        <v>2019</v>
      </c>
      <c r="B125" s="4">
        <v>43466</v>
      </c>
      <c r="C125" s="4">
        <v>43646</v>
      </c>
      <c r="D125" s="3" t="s">
        <v>85</v>
      </c>
      <c r="E125" s="5">
        <f t="shared" si="8"/>
        <v>116</v>
      </c>
      <c r="F125" s="11" t="s">
        <v>302</v>
      </c>
      <c r="G125" s="11" t="s">
        <v>302</v>
      </c>
      <c r="H125" s="18" t="s">
        <v>522</v>
      </c>
      <c r="I125" s="11" t="s">
        <v>525</v>
      </c>
      <c r="J125" s="19" t="s">
        <v>223</v>
      </c>
      <c r="K125" s="11" t="s">
        <v>422</v>
      </c>
      <c r="L125" s="26" t="s">
        <v>92</v>
      </c>
      <c r="M125" s="13">
        <f>2484.81*2</f>
        <v>4969.62</v>
      </c>
      <c r="N125" s="11" t="s">
        <v>218</v>
      </c>
      <c r="O125" s="13">
        <f>2500*2</f>
        <v>5000</v>
      </c>
      <c r="P125" s="3" t="s">
        <v>218</v>
      </c>
      <c r="Q125" s="9">
        <v>0</v>
      </c>
      <c r="R125" s="9">
        <v>0</v>
      </c>
      <c r="S125" s="9">
        <v>0</v>
      </c>
      <c r="T125" s="9">
        <v>0</v>
      </c>
      <c r="U125">
        <v>118</v>
      </c>
      <c r="V125">
        <v>118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3" t="s">
        <v>219</v>
      </c>
      <c r="AE125" s="4">
        <v>43676</v>
      </c>
      <c r="AF125" s="4">
        <v>43646</v>
      </c>
    </row>
    <row r="126" spans="1:32" ht="30" x14ac:dyDescent="0.25">
      <c r="A126" s="3">
        <v>2019</v>
      </c>
      <c r="B126" s="4">
        <v>43466</v>
      </c>
      <c r="C126" s="4">
        <v>43646</v>
      </c>
      <c r="D126" s="3" t="s">
        <v>85</v>
      </c>
      <c r="E126" s="5">
        <f t="shared" si="8"/>
        <v>117</v>
      </c>
      <c r="F126" s="11" t="s">
        <v>258</v>
      </c>
      <c r="G126" s="11" t="s">
        <v>258</v>
      </c>
      <c r="H126" s="18" t="s">
        <v>522</v>
      </c>
      <c r="I126" s="11" t="s">
        <v>526</v>
      </c>
      <c r="J126" s="19" t="s">
        <v>527</v>
      </c>
      <c r="K126" s="11" t="s">
        <v>231</v>
      </c>
      <c r="L126" s="26" t="s">
        <v>93</v>
      </c>
      <c r="M126" s="13">
        <f>3062.82*2</f>
        <v>6125.64</v>
      </c>
      <c r="N126" s="11" t="s">
        <v>218</v>
      </c>
      <c r="O126" s="13">
        <v>6000</v>
      </c>
      <c r="P126" s="3" t="s">
        <v>218</v>
      </c>
      <c r="Q126" s="9">
        <v>0</v>
      </c>
      <c r="R126" s="9">
        <v>0</v>
      </c>
      <c r="S126" s="9">
        <v>0</v>
      </c>
      <c r="T126" s="9">
        <v>0</v>
      </c>
      <c r="U126">
        <v>119</v>
      </c>
      <c r="V126">
        <v>119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3" t="s">
        <v>219</v>
      </c>
      <c r="AE126" s="4">
        <v>43676</v>
      </c>
      <c r="AF126" s="4">
        <v>43646</v>
      </c>
    </row>
    <row r="127" spans="1:32" ht="30" x14ac:dyDescent="0.25">
      <c r="A127" s="3">
        <v>2019</v>
      </c>
      <c r="B127" s="4">
        <v>43466</v>
      </c>
      <c r="C127" s="4">
        <v>43646</v>
      </c>
      <c r="D127" s="3" t="s">
        <v>85</v>
      </c>
      <c r="E127" s="5">
        <f t="shared" si="8"/>
        <v>118</v>
      </c>
      <c r="F127" s="11" t="s">
        <v>258</v>
      </c>
      <c r="G127" s="11" t="s">
        <v>258</v>
      </c>
      <c r="H127" s="18" t="s">
        <v>522</v>
      </c>
      <c r="I127" s="11" t="s">
        <v>528</v>
      </c>
      <c r="J127" s="19" t="s">
        <v>271</v>
      </c>
      <c r="K127" s="11" t="s">
        <v>387</v>
      </c>
      <c r="L127" s="26" t="s">
        <v>93</v>
      </c>
      <c r="M127" s="13">
        <f>3789.26*2</f>
        <v>7578.52</v>
      </c>
      <c r="N127" s="11" t="s">
        <v>218</v>
      </c>
      <c r="O127" s="13">
        <v>7000</v>
      </c>
      <c r="P127" s="3" t="s">
        <v>218</v>
      </c>
      <c r="Q127" s="9">
        <v>0</v>
      </c>
      <c r="R127" s="9">
        <v>0</v>
      </c>
      <c r="S127" s="9">
        <v>0</v>
      </c>
      <c r="T127" s="9">
        <v>0</v>
      </c>
      <c r="U127">
        <v>120</v>
      </c>
      <c r="V127">
        <v>120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3" t="s">
        <v>219</v>
      </c>
      <c r="AE127" s="4">
        <v>43676</v>
      </c>
      <c r="AF127" s="4">
        <v>43646</v>
      </c>
    </row>
    <row r="128" spans="1:32" ht="30" x14ac:dyDescent="0.25">
      <c r="A128" s="3">
        <v>2019</v>
      </c>
      <c r="B128" s="4">
        <v>43466</v>
      </c>
      <c r="C128" s="4">
        <v>43646</v>
      </c>
      <c r="D128" s="3" t="s">
        <v>85</v>
      </c>
      <c r="E128" s="5">
        <f t="shared" si="8"/>
        <v>119</v>
      </c>
      <c r="F128" s="21" t="s">
        <v>258</v>
      </c>
      <c r="G128" s="21" t="s">
        <v>258</v>
      </c>
      <c r="H128" s="18" t="s">
        <v>522</v>
      </c>
      <c r="I128" s="21" t="s">
        <v>529</v>
      </c>
      <c r="J128" s="19" t="s">
        <v>247</v>
      </c>
      <c r="K128" s="11" t="s">
        <v>530</v>
      </c>
      <c r="L128" s="26" t="s">
        <v>92</v>
      </c>
      <c r="M128" s="23">
        <f>1918.48*2</f>
        <v>3836.96</v>
      </c>
      <c r="N128" s="11" t="s">
        <v>218</v>
      </c>
      <c r="O128" s="23">
        <v>4000</v>
      </c>
      <c r="P128" s="3" t="s">
        <v>218</v>
      </c>
      <c r="Q128" s="9">
        <v>0</v>
      </c>
      <c r="R128" s="9">
        <v>0</v>
      </c>
      <c r="S128" s="9">
        <v>0</v>
      </c>
      <c r="T128" s="9">
        <v>0</v>
      </c>
      <c r="U128">
        <v>121</v>
      </c>
      <c r="V128">
        <v>121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3" t="s">
        <v>219</v>
      </c>
      <c r="AE128" s="4">
        <v>43676</v>
      </c>
      <c r="AF128" s="4">
        <v>43646</v>
      </c>
    </row>
    <row r="129" spans="1:32" ht="30" x14ac:dyDescent="0.25">
      <c r="A129" s="3">
        <v>2019</v>
      </c>
      <c r="B129" s="4">
        <v>43466</v>
      </c>
      <c r="C129" s="4">
        <v>43646</v>
      </c>
      <c r="D129" s="3" t="s">
        <v>85</v>
      </c>
      <c r="E129" s="5">
        <f t="shared" si="8"/>
        <v>120</v>
      </c>
      <c r="F129" s="21" t="s">
        <v>531</v>
      </c>
      <c r="G129" s="27" t="s">
        <v>531</v>
      </c>
      <c r="H129" s="18" t="s">
        <v>522</v>
      </c>
      <c r="I129" s="21" t="s">
        <v>532</v>
      </c>
      <c r="J129" s="19" t="s">
        <v>324</v>
      </c>
      <c r="K129" s="11" t="s">
        <v>533</v>
      </c>
      <c r="L129" s="26" t="s">
        <v>92</v>
      </c>
      <c r="M129" s="23">
        <f>2132.16*2</f>
        <v>4264.32</v>
      </c>
      <c r="N129" s="11" t="s">
        <v>218</v>
      </c>
      <c r="O129" s="23">
        <f>2200*2</f>
        <v>4400</v>
      </c>
      <c r="P129" s="3" t="s">
        <v>218</v>
      </c>
      <c r="Q129" s="9">
        <v>0</v>
      </c>
      <c r="R129" s="9">
        <v>0</v>
      </c>
      <c r="S129" s="9">
        <v>0</v>
      </c>
      <c r="T129" s="9">
        <v>0</v>
      </c>
      <c r="U129">
        <v>122</v>
      </c>
      <c r="V129">
        <v>122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3" t="s">
        <v>219</v>
      </c>
      <c r="AE129" s="4">
        <v>43676</v>
      </c>
      <c r="AF129" s="4">
        <v>43646</v>
      </c>
    </row>
    <row r="130" spans="1:32" ht="30" x14ac:dyDescent="0.25">
      <c r="A130" s="3">
        <v>2019</v>
      </c>
      <c r="B130" s="4">
        <v>43466</v>
      </c>
      <c r="C130" s="4">
        <v>43646</v>
      </c>
      <c r="D130" s="3" t="s">
        <v>85</v>
      </c>
      <c r="E130" s="5">
        <f t="shared" si="8"/>
        <v>121</v>
      </c>
      <c r="F130" s="21" t="s">
        <v>258</v>
      </c>
      <c r="G130" s="27" t="s">
        <v>258</v>
      </c>
      <c r="H130" s="18" t="s">
        <v>522</v>
      </c>
      <c r="I130" s="21" t="s">
        <v>534</v>
      </c>
      <c r="J130" s="19" t="s">
        <v>535</v>
      </c>
      <c r="K130" s="11" t="s">
        <v>341</v>
      </c>
      <c r="L130" s="26" t="s">
        <v>92</v>
      </c>
      <c r="M130" s="23">
        <f>2000*2</f>
        <v>4000</v>
      </c>
      <c r="N130" s="11" t="s">
        <v>218</v>
      </c>
      <c r="O130" s="23">
        <f>2000*2</f>
        <v>4000</v>
      </c>
      <c r="P130" s="3" t="s">
        <v>218</v>
      </c>
      <c r="Q130" s="9">
        <v>0</v>
      </c>
      <c r="R130" s="9">
        <v>0</v>
      </c>
      <c r="S130" s="9">
        <v>0</v>
      </c>
      <c r="T130" s="9">
        <v>0</v>
      </c>
      <c r="U130">
        <v>123</v>
      </c>
      <c r="V130">
        <v>123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3" t="s">
        <v>219</v>
      </c>
      <c r="AE130" s="4">
        <v>43676</v>
      </c>
      <c r="AF130" s="4">
        <v>43646</v>
      </c>
    </row>
    <row r="131" spans="1:32" ht="30" x14ac:dyDescent="0.25">
      <c r="A131" s="3">
        <v>2019</v>
      </c>
      <c r="B131" s="4">
        <v>43466</v>
      </c>
      <c r="C131" s="4">
        <v>43646</v>
      </c>
      <c r="D131" s="3" t="s">
        <v>85</v>
      </c>
      <c r="E131" s="5">
        <f>+E130+1</f>
        <v>122</v>
      </c>
      <c r="F131" s="21" t="s">
        <v>536</v>
      </c>
      <c r="G131" s="21" t="s">
        <v>536</v>
      </c>
      <c r="H131" s="18" t="s">
        <v>522</v>
      </c>
      <c r="I131" s="21" t="s">
        <v>348</v>
      </c>
      <c r="J131" s="19" t="s">
        <v>537</v>
      </c>
      <c r="K131" s="11" t="s">
        <v>312</v>
      </c>
      <c r="L131" s="26" t="s">
        <v>93</v>
      </c>
      <c r="M131" s="23">
        <v>4000</v>
      </c>
      <c r="N131" s="11" t="s">
        <v>218</v>
      </c>
      <c r="O131" s="23">
        <v>4000</v>
      </c>
      <c r="P131" s="3" t="s">
        <v>218</v>
      </c>
      <c r="Q131" s="9">
        <v>0</v>
      </c>
      <c r="R131" s="9">
        <v>0</v>
      </c>
      <c r="S131" s="9">
        <v>0</v>
      </c>
      <c r="T131" s="9">
        <v>0</v>
      </c>
      <c r="U131">
        <v>124</v>
      </c>
      <c r="V131">
        <v>124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3" t="s">
        <v>219</v>
      </c>
      <c r="AE131" s="4">
        <v>43676</v>
      </c>
      <c r="AF131" s="4">
        <v>43646</v>
      </c>
    </row>
    <row r="132" spans="1:32" x14ac:dyDescent="0.25">
      <c r="A132" s="3">
        <v>2019</v>
      </c>
      <c r="B132" s="4">
        <v>43466</v>
      </c>
      <c r="C132" s="4">
        <v>43646</v>
      </c>
      <c r="D132" s="3" t="str">
        <f t="shared" ref="D132:D138" si="9">+D131</f>
        <v>Empleado</v>
      </c>
      <c r="E132" s="5">
        <f t="shared" ref="E132:E147" si="10">++E131+1</f>
        <v>123</v>
      </c>
      <c r="F132" s="28" t="s">
        <v>538</v>
      </c>
      <c r="G132" s="28" t="s">
        <v>538</v>
      </c>
      <c r="H132" s="18" t="s">
        <v>539</v>
      </c>
      <c r="I132" s="11" t="s">
        <v>540</v>
      </c>
      <c r="J132" s="19" t="s">
        <v>246</v>
      </c>
      <c r="K132" s="11" t="s">
        <v>541</v>
      </c>
      <c r="L132" s="26" t="s">
        <v>93</v>
      </c>
      <c r="M132" s="29">
        <f>10621.72*2</f>
        <v>21243.439999999999</v>
      </c>
      <c r="N132" s="11" t="s">
        <v>218</v>
      </c>
      <c r="O132" s="30">
        <f>9000*2</f>
        <v>18000</v>
      </c>
      <c r="P132" s="3" t="s">
        <v>218</v>
      </c>
      <c r="Q132" s="9">
        <v>0</v>
      </c>
      <c r="R132" s="9">
        <v>0</v>
      </c>
      <c r="S132" s="9">
        <v>0</v>
      </c>
      <c r="T132" s="9">
        <v>0</v>
      </c>
      <c r="U132">
        <v>125</v>
      </c>
      <c r="V132">
        <v>125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3" t="s">
        <v>219</v>
      </c>
      <c r="AE132" s="4">
        <v>43676</v>
      </c>
      <c r="AF132" s="4">
        <v>43646</v>
      </c>
    </row>
    <row r="133" spans="1:32" x14ac:dyDescent="0.25">
      <c r="A133" s="3">
        <v>2019</v>
      </c>
      <c r="B133" s="4">
        <v>43466</v>
      </c>
      <c r="C133" s="4">
        <v>43646</v>
      </c>
      <c r="D133" s="3" t="str">
        <f t="shared" si="9"/>
        <v>Empleado</v>
      </c>
      <c r="E133" s="5">
        <f t="shared" si="10"/>
        <v>124</v>
      </c>
      <c r="F133" s="31" t="s">
        <v>538</v>
      </c>
      <c r="G133" s="31" t="s">
        <v>538</v>
      </c>
      <c r="H133" s="18" t="s">
        <v>539</v>
      </c>
      <c r="I133" s="11" t="s">
        <v>542</v>
      </c>
      <c r="J133" s="19" t="s">
        <v>227</v>
      </c>
      <c r="K133" s="11" t="s">
        <v>543</v>
      </c>
      <c r="L133" s="26" t="s">
        <v>92</v>
      </c>
      <c r="M133" s="29">
        <f t="shared" ref="M133:M138" si="11">10621.72*2</f>
        <v>21243.439999999999</v>
      </c>
      <c r="N133" s="11" t="s">
        <v>218</v>
      </c>
      <c r="O133" s="30">
        <f t="shared" ref="O133:O138" si="12">9000*2</f>
        <v>18000</v>
      </c>
      <c r="P133" s="3" t="s">
        <v>218</v>
      </c>
      <c r="Q133" s="9">
        <v>0</v>
      </c>
      <c r="R133" s="9">
        <v>0</v>
      </c>
      <c r="S133" s="9">
        <v>0</v>
      </c>
      <c r="T133" s="9">
        <v>0</v>
      </c>
      <c r="U133">
        <v>126</v>
      </c>
      <c r="V133">
        <v>126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3" t="s">
        <v>219</v>
      </c>
      <c r="AE133" s="4">
        <v>43676</v>
      </c>
      <c r="AF133" s="4">
        <v>43646</v>
      </c>
    </row>
    <row r="134" spans="1:32" x14ac:dyDescent="0.25">
      <c r="A134" s="3">
        <v>2019</v>
      </c>
      <c r="B134" s="4">
        <v>43466</v>
      </c>
      <c r="C134" s="4">
        <v>43646</v>
      </c>
      <c r="D134" s="3" t="str">
        <f t="shared" si="9"/>
        <v>Empleado</v>
      </c>
      <c r="E134" s="5">
        <f t="shared" si="10"/>
        <v>125</v>
      </c>
      <c r="F134" s="31" t="s">
        <v>538</v>
      </c>
      <c r="G134" s="31" t="s">
        <v>538</v>
      </c>
      <c r="H134" s="18" t="s">
        <v>539</v>
      </c>
      <c r="I134" s="11" t="s">
        <v>544</v>
      </c>
      <c r="J134" s="19" t="s">
        <v>309</v>
      </c>
      <c r="K134" s="11" t="s">
        <v>286</v>
      </c>
      <c r="L134" s="26" t="s">
        <v>92</v>
      </c>
      <c r="M134" s="29">
        <f t="shared" si="11"/>
        <v>21243.439999999999</v>
      </c>
      <c r="N134" s="11" t="s">
        <v>218</v>
      </c>
      <c r="O134" s="30">
        <f t="shared" si="12"/>
        <v>18000</v>
      </c>
      <c r="P134" s="3" t="s">
        <v>218</v>
      </c>
      <c r="Q134" s="9">
        <v>0</v>
      </c>
      <c r="R134" s="9">
        <v>0</v>
      </c>
      <c r="S134" s="9">
        <v>0</v>
      </c>
      <c r="T134" s="9">
        <v>0</v>
      </c>
      <c r="U134">
        <v>127</v>
      </c>
      <c r="V134">
        <v>127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3" t="s">
        <v>219</v>
      </c>
      <c r="AE134" s="4">
        <v>43676</v>
      </c>
      <c r="AF134" s="4">
        <v>43646</v>
      </c>
    </row>
    <row r="135" spans="1:32" x14ac:dyDescent="0.25">
      <c r="A135" s="3">
        <v>2019</v>
      </c>
      <c r="B135" s="4">
        <v>43466</v>
      </c>
      <c r="C135" s="4">
        <v>43646</v>
      </c>
      <c r="D135" s="3" t="str">
        <f t="shared" si="9"/>
        <v>Empleado</v>
      </c>
      <c r="E135" s="5">
        <f t="shared" si="10"/>
        <v>126</v>
      </c>
      <c r="F135" s="31" t="s">
        <v>538</v>
      </c>
      <c r="G135" s="31" t="s">
        <v>538</v>
      </c>
      <c r="H135" s="18" t="s">
        <v>539</v>
      </c>
      <c r="I135" s="11" t="s">
        <v>545</v>
      </c>
      <c r="J135" s="19" t="s">
        <v>246</v>
      </c>
      <c r="K135" s="11" t="s">
        <v>216</v>
      </c>
      <c r="L135" s="26" t="s">
        <v>93</v>
      </c>
      <c r="M135" s="29">
        <f t="shared" si="11"/>
        <v>21243.439999999999</v>
      </c>
      <c r="N135" s="11" t="s">
        <v>218</v>
      </c>
      <c r="O135" s="30">
        <f t="shared" si="12"/>
        <v>18000</v>
      </c>
      <c r="P135" s="3" t="s">
        <v>218</v>
      </c>
      <c r="Q135" s="9">
        <v>0</v>
      </c>
      <c r="R135" s="9">
        <v>0</v>
      </c>
      <c r="S135" s="9">
        <v>0</v>
      </c>
      <c r="T135" s="9">
        <v>0</v>
      </c>
      <c r="U135">
        <v>128</v>
      </c>
      <c r="V135">
        <v>128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3" t="s">
        <v>219</v>
      </c>
      <c r="AE135" s="4">
        <v>43676</v>
      </c>
      <c r="AF135" s="4">
        <v>43646</v>
      </c>
    </row>
    <row r="136" spans="1:32" x14ac:dyDescent="0.25">
      <c r="A136" s="3">
        <v>2019</v>
      </c>
      <c r="B136" s="4">
        <v>43466</v>
      </c>
      <c r="C136" s="4">
        <v>43646</v>
      </c>
      <c r="D136" s="3" t="str">
        <f t="shared" si="9"/>
        <v>Empleado</v>
      </c>
      <c r="E136" s="5">
        <f t="shared" si="10"/>
        <v>127</v>
      </c>
      <c r="F136" s="31" t="s">
        <v>538</v>
      </c>
      <c r="G136" s="31" t="s">
        <v>538</v>
      </c>
      <c r="H136" s="18" t="s">
        <v>539</v>
      </c>
      <c r="I136" s="11" t="s">
        <v>229</v>
      </c>
      <c r="J136" s="19" t="s">
        <v>312</v>
      </c>
      <c r="K136" s="11" t="s">
        <v>251</v>
      </c>
      <c r="L136" s="26" t="s">
        <v>93</v>
      </c>
      <c r="M136" s="29">
        <f t="shared" si="11"/>
        <v>21243.439999999999</v>
      </c>
      <c r="N136" s="11" t="s">
        <v>218</v>
      </c>
      <c r="O136" s="30">
        <f t="shared" si="12"/>
        <v>18000</v>
      </c>
      <c r="P136" s="3" t="s">
        <v>218</v>
      </c>
      <c r="Q136" s="9">
        <v>0</v>
      </c>
      <c r="R136" s="9">
        <v>0</v>
      </c>
      <c r="S136" s="9">
        <v>0</v>
      </c>
      <c r="T136" s="9">
        <v>0</v>
      </c>
      <c r="U136">
        <v>129</v>
      </c>
      <c r="V136">
        <v>129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3" t="s">
        <v>219</v>
      </c>
      <c r="AE136" s="4">
        <v>43676</v>
      </c>
      <c r="AF136" s="4">
        <v>43646</v>
      </c>
    </row>
    <row r="137" spans="1:32" x14ac:dyDescent="0.25">
      <c r="A137" s="3">
        <v>2019</v>
      </c>
      <c r="B137" s="4">
        <v>43466</v>
      </c>
      <c r="C137" s="4">
        <v>43646</v>
      </c>
      <c r="D137" s="3" t="str">
        <f t="shared" si="9"/>
        <v>Empleado</v>
      </c>
      <c r="E137" s="5">
        <f t="shared" si="10"/>
        <v>128</v>
      </c>
      <c r="F137" s="31" t="s">
        <v>538</v>
      </c>
      <c r="G137" s="31" t="s">
        <v>538</v>
      </c>
      <c r="H137" s="18" t="s">
        <v>539</v>
      </c>
      <c r="I137" s="11" t="s">
        <v>528</v>
      </c>
      <c r="J137" s="19" t="s">
        <v>546</v>
      </c>
      <c r="K137" s="11" t="s">
        <v>390</v>
      </c>
      <c r="L137" s="26" t="s">
        <v>93</v>
      </c>
      <c r="M137" s="29">
        <f t="shared" si="11"/>
        <v>21243.439999999999</v>
      </c>
      <c r="N137" s="11" t="s">
        <v>218</v>
      </c>
      <c r="O137" s="30">
        <f t="shared" si="12"/>
        <v>18000</v>
      </c>
      <c r="P137" s="3" t="s">
        <v>218</v>
      </c>
      <c r="Q137" s="9">
        <v>0</v>
      </c>
      <c r="R137" s="9">
        <v>0</v>
      </c>
      <c r="S137" s="9">
        <v>0</v>
      </c>
      <c r="T137" s="9">
        <v>0</v>
      </c>
      <c r="U137">
        <v>130</v>
      </c>
      <c r="V137">
        <v>130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3" t="s">
        <v>219</v>
      </c>
      <c r="AE137" s="4">
        <v>43676</v>
      </c>
      <c r="AF137" s="4">
        <v>43646</v>
      </c>
    </row>
    <row r="138" spans="1:32" x14ac:dyDescent="0.25">
      <c r="A138" s="3">
        <v>2019</v>
      </c>
      <c r="B138" s="4">
        <v>43466</v>
      </c>
      <c r="C138" s="4">
        <v>43646</v>
      </c>
      <c r="D138" s="3" t="str">
        <f t="shared" si="9"/>
        <v>Empleado</v>
      </c>
      <c r="E138" s="5">
        <f t="shared" si="10"/>
        <v>129</v>
      </c>
      <c r="F138" s="32" t="s">
        <v>538</v>
      </c>
      <c r="G138" s="32" t="s">
        <v>538</v>
      </c>
      <c r="H138" s="18" t="s">
        <v>539</v>
      </c>
      <c r="I138" s="11" t="s">
        <v>547</v>
      </c>
      <c r="J138" s="19" t="s">
        <v>236</v>
      </c>
      <c r="K138" s="11" t="s">
        <v>548</v>
      </c>
      <c r="L138" s="26" t="s">
        <v>92</v>
      </c>
      <c r="M138" s="29">
        <f t="shared" si="11"/>
        <v>21243.439999999999</v>
      </c>
      <c r="N138" s="11" t="s">
        <v>218</v>
      </c>
      <c r="O138" s="30">
        <f t="shared" si="12"/>
        <v>18000</v>
      </c>
      <c r="P138" s="3" t="s">
        <v>218</v>
      </c>
      <c r="Q138" s="9">
        <v>0</v>
      </c>
      <c r="R138" s="9">
        <v>0</v>
      </c>
      <c r="S138" s="9">
        <v>0</v>
      </c>
      <c r="T138" s="9">
        <v>0</v>
      </c>
      <c r="U138">
        <v>131</v>
      </c>
      <c r="V138">
        <v>131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3" t="s">
        <v>219</v>
      </c>
      <c r="AE138" s="4">
        <v>43676</v>
      </c>
      <c r="AF138" s="4">
        <v>43646</v>
      </c>
    </row>
    <row r="139" spans="1:32" ht="54" x14ac:dyDescent="0.25">
      <c r="A139" s="3">
        <v>2019</v>
      </c>
      <c r="B139" s="4">
        <v>43466</v>
      </c>
      <c r="C139" s="4">
        <v>43646</v>
      </c>
      <c r="D139" s="3" t="s">
        <v>82</v>
      </c>
      <c r="E139" s="5">
        <f t="shared" si="10"/>
        <v>130</v>
      </c>
      <c r="F139" s="6" t="s">
        <v>549</v>
      </c>
      <c r="G139" s="6" t="s">
        <v>549</v>
      </c>
      <c r="H139" s="18" t="s">
        <v>550</v>
      </c>
      <c r="I139" s="6" t="s">
        <v>551</v>
      </c>
      <c r="J139" s="19" t="s">
        <v>385</v>
      </c>
      <c r="K139" s="11" t="s">
        <v>552</v>
      </c>
      <c r="L139" s="26" t="s">
        <v>93</v>
      </c>
      <c r="M139" s="13">
        <f>10621.72*2</f>
        <v>21243.439999999999</v>
      </c>
      <c r="N139" s="11" t="s">
        <v>218</v>
      </c>
      <c r="O139" s="8">
        <f>9000*2</f>
        <v>18000</v>
      </c>
      <c r="P139" s="3" t="s">
        <v>218</v>
      </c>
      <c r="Q139" s="9">
        <v>0</v>
      </c>
      <c r="R139" s="9">
        <v>0</v>
      </c>
      <c r="S139" s="9">
        <v>0</v>
      </c>
      <c r="T139" s="9">
        <v>0</v>
      </c>
      <c r="U139">
        <v>132</v>
      </c>
      <c r="V139">
        <v>132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3" t="s">
        <v>219</v>
      </c>
      <c r="AE139" s="4">
        <v>43676</v>
      </c>
      <c r="AF139" s="4">
        <v>43646</v>
      </c>
    </row>
    <row r="140" spans="1:32" x14ac:dyDescent="0.25">
      <c r="A140" s="3">
        <v>2019</v>
      </c>
      <c r="B140" s="4">
        <v>43466</v>
      </c>
      <c r="C140" s="4">
        <v>43646</v>
      </c>
      <c r="D140" s="3" t="s">
        <v>85</v>
      </c>
      <c r="E140" s="5">
        <f t="shared" si="10"/>
        <v>131</v>
      </c>
      <c r="F140" s="11" t="s">
        <v>302</v>
      </c>
      <c r="G140" s="11" t="s">
        <v>302</v>
      </c>
      <c r="H140" s="18" t="s">
        <v>550</v>
      </c>
      <c r="I140" s="11" t="s">
        <v>553</v>
      </c>
      <c r="J140" s="19" t="s">
        <v>457</v>
      </c>
      <c r="K140" s="11" t="s">
        <v>554</v>
      </c>
      <c r="L140" s="26" t="s">
        <v>92</v>
      </c>
      <c r="M140" s="13">
        <f>2132.16*2</f>
        <v>4264.32</v>
      </c>
      <c r="N140" s="11" t="s">
        <v>218</v>
      </c>
      <c r="O140" s="13">
        <v>4400</v>
      </c>
      <c r="P140" s="3" t="s">
        <v>218</v>
      </c>
      <c r="Q140" s="9">
        <v>0</v>
      </c>
      <c r="R140" s="9">
        <v>0</v>
      </c>
      <c r="S140" s="9">
        <v>0</v>
      </c>
      <c r="T140" s="9">
        <v>0</v>
      </c>
      <c r="U140">
        <v>133</v>
      </c>
      <c r="V140">
        <v>133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3" t="s">
        <v>219</v>
      </c>
      <c r="AE140" s="4">
        <v>43676</v>
      </c>
      <c r="AF140" s="4">
        <v>43646</v>
      </c>
    </row>
    <row r="141" spans="1:32" x14ac:dyDescent="0.25">
      <c r="A141" s="3">
        <v>2019</v>
      </c>
      <c r="B141" s="4">
        <v>43466</v>
      </c>
      <c r="C141" s="4">
        <v>43646</v>
      </c>
      <c r="D141" s="3" t="s">
        <v>85</v>
      </c>
      <c r="E141" s="5">
        <f t="shared" si="10"/>
        <v>132</v>
      </c>
      <c r="F141" s="11" t="s">
        <v>555</v>
      </c>
      <c r="G141" s="11" t="s">
        <v>555</v>
      </c>
      <c r="H141" s="18" t="s">
        <v>461</v>
      </c>
      <c r="I141" s="11" t="s">
        <v>556</v>
      </c>
      <c r="J141" s="19" t="s">
        <v>227</v>
      </c>
      <c r="K141" s="11" t="s">
        <v>251</v>
      </c>
      <c r="L141" s="26" t="s">
        <v>92</v>
      </c>
      <c r="M141" s="13">
        <f>4352.33*2</f>
        <v>8704.66</v>
      </c>
      <c r="N141" s="11" t="s">
        <v>218</v>
      </c>
      <c r="O141" s="8">
        <v>7999.9999999999991</v>
      </c>
      <c r="P141" s="3" t="s">
        <v>218</v>
      </c>
      <c r="Q141" s="9">
        <v>0</v>
      </c>
      <c r="R141" s="9">
        <v>0</v>
      </c>
      <c r="S141" s="9">
        <v>0</v>
      </c>
      <c r="T141" s="9">
        <v>0</v>
      </c>
      <c r="U141">
        <v>134</v>
      </c>
      <c r="V141">
        <v>134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3" t="s">
        <v>219</v>
      </c>
      <c r="AE141" s="4">
        <v>43676</v>
      </c>
      <c r="AF141" s="4">
        <v>43646</v>
      </c>
    </row>
    <row r="142" spans="1:32" x14ac:dyDescent="0.25">
      <c r="A142" s="3">
        <v>2019</v>
      </c>
      <c r="B142" s="4">
        <v>43466</v>
      </c>
      <c r="C142" s="4">
        <v>43646</v>
      </c>
      <c r="D142" s="3" t="s">
        <v>85</v>
      </c>
      <c r="E142" s="5">
        <f t="shared" si="10"/>
        <v>133</v>
      </c>
      <c r="F142" s="11" t="s">
        <v>557</v>
      </c>
      <c r="G142" s="11" t="s">
        <v>557</v>
      </c>
      <c r="H142" s="3" t="str">
        <f t="shared" ref="H142:H146" si="13">+H141</f>
        <v>DIF MUNICIPAL</v>
      </c>
      <c r="I142" s="11" t="s">
        <v>558</v>
      </c>
      <c r="J142" s="19" t="s">
        <v>324</v>
      </c>
      <c r="K142" s="11" t="s">
        <v>325</v>
      </c>
      <c r="L142" s="26" t="s">
        <v>92</v>
      </c>
      <c r="M142" s="13">
        <f>4352.33*2</f>
        <v>8704.66</v>
      </c>
      <c r="N142" s="11" t="s">
        <v>218</v>
      </c>
      <c r="O142" s="13">
        <v>7999.9999999999991</v>
      </c>
      <c r="P142" s="3" t="s">
        <v>218</v>
      </c>
      <c r="Q142" s="9">
        <v>0</v>
      </c>
      <c r="R142" s="9">
        <v>0</v>
      </c>
      <c r="S142" s="9">
        <v>0</v>
      </c>
      <c r="T142" s="9">
        <v>0</v>
      </c>
      <c r="U142">
        <v>135</v>
      </c>
      <c r="V142">
        <v>135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3" t="s">
        <v>219</v>
      </c>
      <c r="AE142" s="4">
        <v>43676</v>
      </c>
      <c r="AF142" s="4">
        <v>43646</v>
      </c>
    </row>
    <row r="143" spans="1:32" x14ac:dyDescent="0.25">
      <c r="A143" s="3">
        <v>2019</v>
      </c>
      <c r="B143" s="4">
        <v>43466</v>
      </c>
      <c r="C143" s="4">
        <v>43646</v>
      </c>
      <c r="D143" s="3" t="s">
        <v>85</v>
      </c>
      <c r="E143" s="5">
        <f t="shared" si="10"/>
        <v>134</v>
      </c>
      <c r="F143" s="11" t="s">
        <v>559</v>
      </c>
      <c r="G143" s="11" t="s">
        <v>559</v>
      </c>
      <c r="H143" s="3" t="str">
        <f t="shared" si="13"/>
        <v>DIF MUNICIPAL</v>
      </c>
      <c r="I143" s="11" t="s">
        <v>560</v>
      </c>
      <c r="J143" s="19" t="s">
        <v>561</v>
      </c>
      <c r="K143" s="11" t="s">
        <v>562</v>
      </c>
      <c r="L143" s="26" t="s">
        <v>92</v>
      </c>
      <c r="M143" s="13">
        <f>3062.82*2</f>
        <v>6125.64</v>
      </c>
      <c r="N143" s="11" t="s">
        <v>218</v>
      </c>
      <c r="O143" s="13">
        <f>3000*2</f>
        <v>6000</v>
      </c>
      <c r="P143" s="3" t="s">
        <v>218</v>
      </c>
      <c r="Q143" s="9">
        <v>0</v>
      </c>
      <c r="R143" s="9">
        <v>0</v>
      </c>
      <c r="S143" s="9">
        <v>0</v>
      </c>
      <c r="T143" s="9">
        <v>0</v>
      </c>
      <c r="U143">
        <v>136</v>
      </c>
      <c r="V143">
        <v>136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3" t="s">
        <v>219</v>
      </c>
      <c r="AE143" s="4">
        <v>43676</v>
      </c>
      <c r="AF143" s="4">
        <v>43646</v>
      </c>
    </row>
    <row r="144" spans="1:32" x14ac:dyDescent="0.25">
      <c r="A144" s="3">
        <v>2019</v>
      </c>
      <c r="B144" s="4">
        <v>43466</v>
      </c>
      <c r="C144" s="4">
        <v>43646</v>
      </c>
      <c r="D144" s="3" t="s">
        <v>85</v>
      </c>
      <c r="E144" s="5">
        <f t="shared" si="10"/>
        <v>135</v>
      </c>
      <c r="F144" s="11" t="s">
        <v>563</v>
      </c>
      <c r="G144" s="11" t="s">
        <v>563</v>
      </c>
      <c r="H144" s="3" t="str">
        <f t="shared" si="13"/>
        <v>DIF MUNICIPAL</v>
      </c>
      <c r="I144" s="11" t="s">
        <v>564</v>
      </c>
      <c r="J144" s="19" t="s">
        <v>226</v>
      </c>
      <c r="K144" s="11" t="s">
        <v>565</v>
      </c>
      <c r="L144" s="26" t="s">
        <v>92</v>
      </c>
      <c r="M144" s="13">
        <f>3062.82*2</f>
        <v>6125.64</v>
      </c>
      <c r="N144" s="11" t="s">
        <v>218</v>
      </c>
      <c r="O144" s="13">
        <f>3000*2</f>
        <v>6000</v>
      </c>
      <c r="P144" s="3" t="s">
        <v>218</v>
      </c>
      <c r="Q144" s="9">
        <v>0</v>
      </c>
      <c r="R144" s="9">
        <v>0</v>
      </c>
      <c r="S144" s="9">
        <v>0</v>
      </c>
      <c r="T144" s="9">
        <v>0</v>
      </c>
      <c r="U144">
        <v>137</v>
      </c>
      <c r="V144">
        <v>137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3" t="s">
        <v>219</v>
      </c>
      <c r="AE144" s="4">
        <v>43676</v>
      </c>
      <c r="AF144" s="4">
        <v>43646</v>
      </c>
    </row>
    <row r="145" spans="1:32" x14ac:dyDescent="0.25">
      <c r="A145" s="3">
        <v>2019</v>
      </c>
      <c r="B145" s="4">
        <v>43466</v>
      </c>
      <c r="C145" s="4">
        <v>43646</v>
      </c>
      <c r="D145" s="3" t="s">
        <v>85</v>
      </c>
      <c r="E145" s="5">
        <f t="shared" si="10"/>
        <v>136</v>
      </c>
      <c r="F145" s="11" t="s">
        <v>566</v>
      </c>
      <c r="G145" s="11" t="s">
        <v>566</v>
      </c>
      <c r="H145" s="3" t="str">
        <f t="shared" si="13"/>
        <v>DIF MUNICIPAL</v>
      </c>
      <c r="I145" s="11" t="s">
        <v>567</v>
      </c>
      <c r="J145" s="19" t="s">
        <v>246</v>
      </c>
      <c r="K145" s="11" t="s">
        <v>568</v>
      </c>
      <c r="L145" s="26" t="s">
        <v>92</v>
      </c>
      <c r="M145" s="13">
        <f>3062.82*2</f>
        <v>6125.64</v>
      </c>
      <c r="N145" s="11" t="s">
        <v>218</v>
      </c>
      <c r="O145" s="13">
        <v>6000</v>
      </c>
      <c r="P145" s="3" t="s">
        <v>218</v>
      </c>
      <c r="Q145" s="9">
        <v>0</v>
      </c>
      <c r="R145" s="9">
        <v>0</v>
      </c>
      <c r="S145" s="9">
        <v>0</v>
      </c>
      <c r="T145" s="9">
        <v>0</v>
      </c>
      <c r="U145">
        <v>138</v>
      </c>
      <c r="V145">
        <v>138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3" t="s">
        <v>219</v>
      </c>
      <c r="AE145" s="4">
        <v>43676</v>
      </c>
      <c r="AF145" s="4">
        <v>43646</v>
      </c>
    </row>
    <row r="146" spans="1:32" x14ac:dyDescent="0.25">
      <c r="A146" s="3">
        <v>2019</v>
      </c>
      <c r="B146" s="4">
        <v>43466</v>
      </c>
      <c r="C146" s="4">
        <v>43646</v>
      </c>
      <c r="D146" s="3" t="s">
        <v>85</v>
      </c>
      <c r="E146" s="5">
        <f t="shared" si="10"/>
        <v>137</v>
      </c>
      <c r="F146" s="11" t="s">
        <v>569</v>
      </c>
      <c r="G146" s="11" t="s">
        <v>569</v>
      </c>
      <c r="H146" s="3" t="str">
        <f t="shared" si="13"/>
        <v>DIF MUNICIPAL</v>
      </c>
      <c r="I146" s="11" t="s">
        <v>570</v>
      </c>
      <c r="J146" s="19" t="s">
        <v>404</v>
      </c>
      <c r="K146" s="11" t="s">
        <v>571</v>
      </c>
      <c r="L146" s="26" t="s">
        <v>92</v>
      </c>
      <c r="M146" s="13">
        <f>3062.82*2</f>
        <v>6125.64</v>
      </c>
      <c r="N146" s="11" t="s">
        <v>218</v>
      </c>
      <c r="O146" s="13">
        <v>6000</v>
      </c>
      <c r="P146" s="3" t="s">
        <v>218</v>
      </c>
      <c r="Q146" s="9">
        <v>0</v>
      </c>
      <c r="R146" s="9">
        <v>0</v>
      </c>
      <c r="S146" s="9">
        <v>0</v>
      </c>
      <c r="T146" s="9">
        <v>0</v>
      </c>
      <c r="U146">
        <v>139</v>
      </c>
      <c r="V146">
        <v>139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3" t="s">
        <v>219</v>
      </c>
      <c r="AE146" s="4">
        <v>43676</v>
      </c>
      <c r="AF146" s="4">
        <v>43646</v>
      </c>
    </row>
    <row r="147" spans="1:32" x14ac:dyDescent="0.25">
      <c r="A147" s="3">
        <v>2019</v>
      </c>
      <c r="B147" s="4">
        <v>43466</v>
      </c>
      <c r="C147" s="4">
        <v>43646</v>
      </c>
      <c r="D147" s="3" t="s">
        <v>85</v>
      </c>
      <c r="E147" s="5">
        <f t="shared" si="10"/>
        <v>138</v>
      </c>
      <c r="F147" s="11" t="s">
        <v>569</v>
      </c>
      <c r="G147" s="11" t="s">
        <v>569</v>
      </c>
      <c r="H147" s="3" t="s">
        <v>461</v>
      </c>
      <c r="I147" s="11" t="s">
        <v>572</v>
      </c>
      <c r="J147" s="19" t="s">
        <v>246</v>
      </c>
      <c r="K147" s="11" t="s">
        <v>573</v>
      </c>
      <c r="L147" s="26" t="s">
        <v>92</v>
      </c>
      <c r="M147" s="16">
        <f>3062.82*2</f>
        <v>6125.64</v>
      </c>
      <c r="N147" s="11" t="s">
        <v>218</v>
      </c>
      <c r="O147" s="16">
        <f>3000*2</f>
        <v>6000</v>
      </c>
      <c r="P147" s="3" t="s">
        <v>218</v>
      </c>
      <c r="Q147" s="9">
        <v>0</v>
      </c>
      <c r="R147" s="9">
        <v>0</v>
      </c>
      <c r="S147" s="9">
        <v>0</v>
      </c>
      <c r="T147" s="9">
        <v>0</v>
      </c>
      <c r="U147">
        <v>140</v>
      </c>
      <c r="V147">
        <v>140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3" t="s">
        <v>219</v>
      </c>
      <c r="AE147" s="4">
        <v>43676</v>
      </c>
      <c r="AF147" s="4">
        <v>43646</v>
      </c>
    </row>
    <row r="148" spans="1:32" x14ac:dyDescent="0.25">
      <c r="A148" s="3">
        <v>2019</v>
      </c>
      <c r="B148" s="4">
        <v>43466</v>
      </c>
      <c r="C148" s="4">
        <v>43646</v>
      </c>
      <c r="D148" s="3" t="s">
        <v>85</v>
      </c>
      <c r="E148" s="5">
        <f>+E147+1</f>
        <v>139</v>
      </c>
      <c r="F148" s="11" t="s">
        <v>574</v>
      </c>
      <c r="G148" s="11" t="s">
        <v>574</v>
      </c>
      <c r="H148" s="3" t="str">
        <f>+H147</f>
        <v>DIF MUNICIPAL</v>
      </c>
      <c r="I148" s="11" t="s">
        <v>575</v>
      </c>
      <c r="J148" s="19" t="s">
        <v>374</v>
      </c>
      <c r="K148" s="11" t="s">
        <v>390</v>
      </c>
      <c r="L148" s="26" t="s">
        <v>92</v>
      </c>
      <c r="M148" s="13">
        <f>1918.48*2</f>
        <v>3836.96</v>
      </c>
      <c r="N148" s="11" t="s">
        <v>218</v>
      </c>
      <c r="O148" s="15">
        <f>2000*2</f>
        <v>4000</v>
      </c>
      <c r="P148" s="3" t="s">
        <v>218</v>
      </c>
      <c r="Q148" s="9">
        <v>0</v>
      </c>
      <c r="R148" s="9">
        <v>0</v>
      </c>
      <c r="S148" s="9">
        <v>0</v>
      </c>
      <c r="T148" s="9">
        <v>0</v>
      </c>
      <c r="U148">
        <v>141</v>
      </c>
      <c r="V148">
        <v>141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3" t="s">
        <v>219</v>
      </c>
      <c r="AE148" s="4">
        <v>43676</v>
      </c>
      <c r="AF148" s="4">
        <v>43646</v>
      </c>
    </row>
    <row r="149" spans="1:32" x14ac:dyDescent="0.25">
      <c r="A149" s="3">
        <v>2019</v>
      </c>
      <c r="B149" s="4">
        <v>43466</v>
      </c>
      <c r="C149" s="4">
        <v>43646</v>
      </c>
      <c r="D149" s="3" t="s">
        <v>82</v>
      </c>
      <c r="E149" s="5">
        <f t="shared" ref="E149:E167" si="14">++E148+1</f>
        <v>140</v>
      </c>
      <c r="F149" s="33" t="s">
        <v>576</v>
      </c>
      <c r="G149" s="33" t="s">
        <v>576</v>
      </c>
      <c r="H149" s="3" t="s">
        <v>577</v>
      </c>
      <c r="I149" s="34" t="s">
        <v>578</v>
      </c>
      <c r="J149" s="11" t="s">
        <v>223</v>
      </c>
      <c r="K149" s="3"/>
      <c r="L149" s="26" t="s">
        <v>93</v>
      </c>
      <c r="M149" s="35">
        <f>12410.02*2</f>
        <v>24820.04</v>
      </c>
      <c r="N149" s="11" t="s">
        <v>218</v>
      </c>
      <c r="O149" s="29">
        <v>20800</v>
      </c>
      <c r="P149" s="3" t="s">
        <v>218</v>
      </c>
      <c r="Q149" s="9">
        <v>0</v>
      </c>
      <c r="R149" s="36"/>
      <c r="S149" s="9">
        <v>0</v>
      </c>
      <c r="T149" s="9">
        <v>0</v>
      </c>
      <c r="U149">
        <v>142</v>
      </c>
      <c r="V149">
        <v>142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3" t="s">
        <v>219</v>
      </c>
      <c r="AE149" s="4">
        <v>43676</v>
      </c>
      <c r="AF149" s="4">
        <v>43646</v>
      </c>
    </row>
    <row r="150" spans="1:32" x14ac:dyDescent="0.25">
      <c r="A150" s="3">
        <v>2019</v>
      </c>
      <c r="B150" s="4">
        <v>43466</v>
      </c>
      <c r="C150" s="4">
        <v>43646</v>
      </c>
      <c r="D150" s="3" t="s">
        <v>85</v>
      </c>
      <c r="E150" s="5">
        <f t="shared" si="14"/>
        <v>141</v>
      </c>
      <c r="F150" s="34" t="s">
        <v>579</v>
      </c>
      <c r="G150" s="34" t="s">
        <v>579</v>
      </c>
      <c r="H150" s="3" t="s">
        <v>577</v>
      </c>
      <c r="I150" s="34" t="s">
        <v>580</v>
      </c>
      <c r="J150" s="11" t="s">
        <v>416</v>
      </c>
      <c r="K150" s="11" t="s">
        <v>279</v>
      </c>
      <c r="L150" s="26" t="s">
        <v>93</v>
      </c>
      <c r="M150" s="29">
        <f>4238.09*2</f>
        <v>8476.18</v>
      </c>
      <c r="N150" s="11" t="s">
        <v>218</v>
      </c>
      <c r="O150" s="29">
        <f>3900*2</f>
        <v>7800</v>
      </c>
      <c r="P150" s="3" t="s">
        <v>218</v>
      </c>
      <c r="Q150" s="9">
        <v>0</v>
      </c>
      <c r="R150" s="9">
        <v>0</v>
      </c>
      <c r="S150" s="9">
        <v>0</v>
      </c>
      <c r="T150" s="9">
        <v>0</v>
      </c>
      <c r="U150">
        <v>143</v>
      </c>
      <c r="V150">
        <v>143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3" t="s">
        <v>219</v>
      </c>
      <c r="AE150" s="4">
        <v>43676</v>
      </c>
      <c r="AF150" s="4">
        <v>43646</v>
      </c>
    </row>
    <row r="151" spans="1:32" x14ac:dyDescent="0.25">
      <c r="A151" s="3">
        <v>2019</v>
      </c>
      <c r="B151" s="4">
        <v>43466</v>
      </c>
      <c r="C151" s="4">
        <v>43646</v>
      </c>
      <c r="D151" s="3" t="s">
        <v>85</v>
      </c>
      <c r="E151" s="5">
        <f t="shared" si="14"/>
        <v>142</v>
      </c>
      <c r="F151" s="34" t="s">
        <v>581</v>
      </c>
      <c r="G151" s="34" t="s">
        <v>581</v>
      </c>
      <c r="H151" s="3" t="s">
        <v>577</v>
      </c>
      <c r="I151" s="34" t="s">
        <v>582</v>
      </c>
      <c r="J151" s="11" t="s">
        <v>583</v>
      </c>
      <c r="K151" s="11" t="s">
        <v>584</v>
      </c>
      <c r="L151" s="26" t="s">
        <v>93</v>
      </c>
      <c r="M151" s="29">
        <v>8476.18</v>
      </c>
      <c r="N151" s="11" t="s">
        <v>218</v>
      </c>
      <c r="O151" s="29">
        <v>7800</v>
      </c>
      <c r="P151" s="3" t="s">
        <v>218</v>
      </c>
      <c r="Q151" s="9">
        <v>0</v>
      </c>
      <c r="R151" s="9">
        <v>0</v>
      </c>
      <c r="S151" s="9">
        <v>0</v>
      </c>
      <c r="T151" s="9">
        <v>0</v>
      </c>
      <c r="U151">
        <v>144</v>
      </c>
      <c r="V151">
        <v>144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3" t="s">
        <v>219</v>
      </c>
      <c r="AE151" s="4">
        <v>43676</v>
      </c>
      <c r="AF151" s="4">
        <v>43646</v>
      </c>
    </row>
    <row r="152" spans="1:32" x14ac:dyDescent="0.25">
      <c r="A152" s="3">
        <v>2019</v>
      </c>
      <c r="B152" s="4">
        <v>43466</v>
      </c>
      <c r="C152" s="4">
        <v>43646</v>
      </c>
      <c r="D152" s="3" t="s">
        <v>85</v>
      </c>
      <c r="E152" s="5">
        <f t="shared" si="14"/>
        <v>143</v>
      </c>
      <c r="F152" s="34" t="s">
        <v>581</v>
      </c>
      <c r="G152" s="34" t="s">
        <v>581</v>
      </c>
      <c r="H152" s="3" t="s">
        <v>577</v>
      </c>
      <c r="I152" s="34" t="s">
        <v>585</v>
      </c>
      <c r="J152" s="11" t="s">
        <v>586</v>
      </c>
      <c r="K152" s="11" t="s">
        <v>241</v>
      </c>
      <c r="L152" s="26" t="s">
        <v>93</v>
      </c>
      <c r="M152" s="29">
        <f>4238.09*2</f>
        <v>8476.18</v>
      </c>
      <c r="N152" s="11" t="s">
        <v>218</v>
      </c>
      <c r="O152" s="29">
        <v>7800</v>
      </c>
      <c r="P152" s="3" t="s">
        <v>218</v>
      </c>
      <c r="Q152" s="9">
        <v>0</v>
      </c>
      <c r="R152" s="9">
        <v>0</v>
      </c>
      <c r="S152" s="9">
        <v>0</v>
      </c>
      <c r="T152" s="9">
        <v>0</v>
      </c>
      <c r="U152">
        <v>145</v>
      </c>
      <c r="V152">
        <v>145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3" t="s">
        <v>219</v>
      </c>
      <c r="AE152" s="4">
        <v>43676</v>
      </c>
      <c r="AF152" s="4">
        <v>43646</v>
      </c>
    </row>
    <row r="153" spans="1:32" x14ac:dyDescent="0.25">
      <c r="A153" s="3">
        <v>2019</v>
      </c>
      <c r="B153" s="4">
        <v>43466</v>
      </c>
      <c r="C153" s="4">
        <v>43646</v>
      </c>
      <c r="D153" s="3" t="s">
        <v>85</v>
      </c>
      <c r="E153" s="5">
        <f t="shared" si="14"/>
        <v>144</v>
      </c>
      <c r="F153" s="34" t="s">
        <v>581</v>
      </c>
      <c r="G153" s="34" t="s">
        <v>581</v>
      </c>
      <c r="H153" s="3" t="s">
        <v>577</v>
      </c>
      <c r="I153" s="34" t="s">
        <v>587</v>
      </c>
      <c r="J153" s="11" t="s">
        <v>390</v>
      </c>
      <c r="K153" s="11" t="s">
        <v>315</v>
      </c>
      <c r="L153" s="26" t="s">
        <v>92</v>
      </c>
      <c r="M153" s="29">
        <f>4238.09*2</f>
        <v>8476.18</v>
      </c>
      <c r="N153" s="11" t="s">
        <v>218</v>
      </c>
      <c r="O153" s="29">
        <v>7800</v>
      </c>
      <c r="P153" s="3" t="s">
        <v>218</v>
      </c>
      <c r="Q153" s="9">
        <v>0</v>
      </c>
      <c r="R153" s="9">
        <v>0</v>
      </c>
      <c r="S153" s="9">
        <v>0</v>
      </c>
      <c r="T153" s="9">
        <v>0</v>
      </c>
      <c r="U153">
        <v>146</v>
      </c>
      <c r="V153">
        <v>146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3" t="s">
        <v>219</v>
      </c>
      <c r="AE153" s="4">
        <v>43676</v>
      </c>
      <c r="AF153" s="4">
        <v>43646</v>
      </c>
    </row>
    <row r="154" spans="1:32" x14ac:dyDescent="0.25">
      <c r="A154" s="3">
        <v>2019</v>
      </c>
      <c r="B154" s="4">
        <v>43466</v>
      </c>
      <c r="C154" s="4">
        <v>43646</v>
      </c>
      <c r="D154" s="3" t="s">
        <v>85</v>
      </c>
      <c r="E154" s="5">
        <f t="shared" si="14"/>
        <v>145</v>
      </c>
      <c r="F154" s="34" t="s">
        <v>581</v>
      </c>
      <c r="G154" s="34" t="s">
        <v>581</v>
      </c>
      <c r="H154" s="3" t="s">
        <v>577</v>
      </c>
      <c r="I154" s="34" t="s">
        <v>588</v>
      </c>
      <c r="J154" s="11" t="s">
        <v>589</v>
      </c>
      <c r="K154" s="11" t="s">
        <v>590</v>
      </c>
      <c r="L154" s="26" t="s">
        <v>93</v>
      </c>
      <c r="M154" s="29">
        <v>8476.18</v>
      </c>
      <c r="N154" s="11" t="s">
        <v>218</v>
      </c>
      <c r="O154" s="29">
        <v>7800</v>
      </c>
      <c r="P154" s="3" t="s">
        <v>218</v>
      </c>
      <c r="Q154" s="9">
        <v>0</v>
      </c>
      <c r="R154" s="9">
        <v>0</v>
      </c>
      <c r="S154" s="9">
        <v>0</v>
      </c>
      <c r="T154" s="9">
        <v>0</v>
      </c>
      <c r="U154">
        <v>147</v>
      </c>
      <c r="V154">
        <v>147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3" t="s">
        <v>219</v>
      </c>
      <c r="AE154" s="4">
        <v>43676</v>
      </c>
      <c r="AF154" s="4">
        <v>43646</v>
      </c>
    </row>
    <row r="155" spans="1:32" x14ac:dyDescent="0.25">
      <c r="A155" s="3">
        <v>2019</v>
      </c>
      <c r="B155" s="4">
        <v>43466</v>
      </c>
      <c r="C155" s="4">
        <v>43646</v>
      </c>
      <c r="D155" s="3" t="s">
        <v>85</v>
      </c>
      <c r="E155" s="5">
        <f t="shared" si="14"/>
        <v>146</v>
      </c>
      <c r="F155" s="34" t="s">
        <v>581</v>
      </c>
      <c r="G155" s="34" t="s">
        <v>581</v>
      </c>
      <c r="H155" s="3" t="s">
        <v>577</v>
      </c>
      <c r="I155" s="34" t="s">
        <v>343</v>
      </c>
      <c r="J155" s="11" t="s">
        <v>591</v>
      </c>
      <c r="K155" s="11" t="s">
        <v>365</v>
      </c>
      <c r="L155" s="26" t="s">
        <v>93</v>
      </c>
      <c r="M155" s="29">
        <f>4471.38*2</f>
        <v>8942.76</v>
      </c>
      <c r="N155" s="11" t="s">
        <v>218</v>
      </c>
      <c r="O155" s="29">
        <f>4100*2</f>
        <v>8200</v>
      </c>
      <c r="P155" s="3" t="s">
        <v>218</v>
      </c>
      <c r="Q155" s="9">
        <v>0</v>
      </c>
      <c r="R155" s="9">
        <v>0</v>
      </c>
      <c r="S155" s="9">
        <v>0</v>
      </c>
      <c r="T155" s="9">
        <v>0</v>
      </c>
      <c r="U155">
        <v>148</v>
      </c>
      <c r="V155">
        <v>148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3" t="s">
        <v>219</v>
      </c>
      <c r="AE155" s="4">
        <v>43676</v>
      </c>
      <c r="AF155" s="4">
        <v>43646</v>
      </c>
    </row>
    <row r="156" spans="1:32" x14ac:dyDescent="0.25">
      <c r="A156" s="3">
        <v>2019</v>
      </c>
      <c r="B156" s="4">
        <v>43466</v>
      </c>
      <c r="C156" s="4">
        <v>43646</v>
      </c>
      <c r="D156" s="3" t="s">
        <v>85</v>
      </c>
      <c r="E156" s="5">
        <f t="shared" si="14"/>
        <v>147</v>
      </c>
      <c r="F156" s="34" t="s">
        <v>581</v>
      </c>
      <c r="G156" s="34" t="s">
        <v>581</v>
      </c>
      <c r="H156" s="3" t="s">
        <v>577</v>
      </c>
      <c r="I156" s="34" t="s">
        <v>592</v>
      </c>
      <c r="J156" s="11" t="s">
        <v>361</v>
      </c>
      <c r="K156" s="11" t="s">
        <v>593</v>
      </c>
      <c r="L156" s="26" t="s">
        <v>93</v>
      </c>
      <c r="M156" s="29">
        <f>4238.09*2</f>
        <v>8476.18</v>
      </c>
      <c r="N156" s="11" t="s">
        <v>218</v>
      </c>
      <c r="O156" s="29">
        <f>3900*2</f>
        <v>7800</v>
      </c>
      <c r="P156" s="3" t="s">
        <v>218</v>
      </c>
      <c r="Q156" s="9">
        <v>0</v>
      </c>
      <c r="R156" s="9">
        <v>0</v>
      </c>
      <c r="S156" s="9">
        <v>0</v>
      </c>
      <c r="T156" s="9">
        <v>0</v>
      </c>
      <c r="U156">
        <v>149</v>
      </c>
      <c r="V156">
        <v>149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3" t="s">
        <v>219</v>
      </c>
      <c r="AE156" s="4">
        <v>43676</v>
      </c>
      <c r="AF156" s="4">
        <v>43646</v>
      </c>
    </row>
    <row r="157" spans="1:32" x14ac:dyDescent="0.25">
      <c r="A157" s="3">
        <v>2019</v>
      </c>
      <c r="B157" s="4">
        <v>43466</v>
      </c>
      <c r="C157" s="4">
        <v>43646</v>
      </c>
      <c r="D157" s="3" t="s">
        <v>85</v>
      </c>
      <c r="E157" s="5">
        <f t="shared" si="14"/>
        <v>148</v>
      </c>
      <c r="F157" s="34" t="s">
        <v>581</v>
      </c>
      <c r="G157" s="34" t="s">
        <v>581</v>
      </c>
      <c r="H157" s="3" t="s">
        <v>577</v>
      </c>
      <c r="I157" s="34" t="s">
        <v>490</v>
      </c>
      <c r="J157" s="11" t="s">
        <v>216</v>
      </c>
      <c r="K157" s="11" t="s">
        <v>594</v>
      </c>
      <c r="L157" s="26" t="s">
        <v>93</v>
      </c>
      <c r="M157" s="29">
        <f>4471.38*2</f>
        <v>8942.76</v>
      </c>
      <c r="N157" s="11" t="s">
        <v>218</v>
      </c>
      <c r="O157" s="29">
        <f>3800*2</f>
        <v>7600</v>
      </c>
      <c r="P157" s="3" t="s">
        <v>218</v>
      </c>
      <c r="Q157" s="9">
        <v>0</v>
      </c>
      <c r="R157" s="9">
        <v>0</v>
      </c>
      <c r="S157" s="9">
        <v>0</v>
      </c>
      <c r="T157" s="9">
        <v>0</v>
      </c>
      <c r="U157">
        <v>150</v>
      </c>
      <c r="V157">
        <v>150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3" t="s">
        <v>219</v>
      </c>
      <c r="AE157" s="4">
        <v>43676</v>
      </c>
      <c r="AF157" s="4">
        <v>43646</v>
      </c>
    </row>
    <row r="158" spans="1:32" x14ac:dyDescent="0.25">
      <c r="A158" s="3">
        <v>2019</v>
      </c>
      <c r="B158" s="4">
        <v>43466</v>
      </c>
      <c r="C158" s="4">
        <v>43646</v>
      </c>
      <c r="D158" s="3" t="s">
        <v>85</v>
      </c>
      <c r="E158" s="5">
        <f t="shared" si="14"/>
        <v>149</v>
      </c>
      <c r="F158" s="34" t="s">
        <v>581</v>
      </c>
      <c r="G158" s="34" t="s">
        <v>581</v>
      </c>
      <c r="H158" s="3" t="s">
        <v>577</v>
      </c>
      <c r="I158" s="34" t="s">
        <v>595</v>
      </c>
      <c r="J158" s="11" t="s">
        <v>596</v>
      </c>
      <c r="K158" s="11" t="s">
        <v>597</v>
      </c>
      <c r="L158" s="26" t="s">
        <v>93</v>
      </c>
      <c r="M158" s="29">
        <v>8476.18</v>
      </c>
      <c r="N158" s="11" t="s">
        <v>218</v>
      </c>
      <c r="O158" s="29">
        <v>7800</v>
      </c>
      <c r="P158" s="3" t="s">
        <v>218</v>
      </c>
      <c r="Q158" s="9">
        <v>0</v>
      </c>
      <c r="R158" s="9">
        <v>0</v>
      </c>
      <c r="S158" s="9">
        <v>0</v>
      </c>
      <c r="T158" s="9">
        <v>0</v>
      </c>
      <c r="U158">
        <v>151</v>
      </c>
      <c r="V158">
        <v>151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3" t="s">
        <v>219</v>
      </c>
      <c r="AE158" s="4">
        <v>43676</v>
      </c>
      <c r="AF158" s="4">
        <v>43646</v>
      </c>
    </row>
    <row r="159" spans="1:32" x14ac:dyDescent="0.25">
      <c r="A159" s="3">
        <v>2019</v>
      </c>
      <c r="B159" s="4">
        <v>43466</v>
      </c>
      <c r="C159" s="4">
        <v>43646</v>
      </c>
      <c r="D159" s="3" t="s">
        <v>85</v>
      </c>
      <c r="E159" s="5">
        <f t="shared" si="14"/>
        <v>150</v>
      </c>
      <c r="F159" s="34" t="s">
        <v>581</v>
      </c>
      <c r="G159" s="34" t="s">
        <v>581</v>
      </c>
      <c r="H159" s="3" t="s">
        <v>577</v>
      </c>
      <c r="I159" s="34" t="s">
        <v>598</v>
      </c>
      <c r="J159" s="11" t="s">
        <v>256</v>
      </c>
      <c r="K159" s="11" t="s">
        <v>289</v>
      </c>
      <c r="L159" s="26" t="s">
        <v>93</v>
      </c>
      <c r="M159" s="29">
        <v>8476.18</v>
      </c>
      <c r="N159" s="11" t="s">
        <v>218</v>
      </c>
      <c r="O159" s="29">
        <v>7800</v>
      </c>
      <c r="P159" s="3" t="s">
        <v>218</v>
      </c>
      <c r="Q159" s="9">
        <v>0</v>
      </c>
      <c r="R159" s="9">
        <v>0</v>
      </c>
      <c r="S159" s="9">
        <v>0</v>
      </c>
      <c r="T159" s="9">
        <v>0</v>
      </c>
      <c r="U159">
        <v>152</v>
      </c>
      <c r="V159">
        <v>152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3" t="s">
        <v>219</v>
      </c>
      <c r="AE159" s="4">
        <v>43676</v>
      </c>
      <c r="AF159" s="4">
        <v>43646</v>
      </c>
    </row>
    <row r="160" spans="1:32" x14ac:dyDescent="0.25">
      <c r="A160" s="3">
        <v>2019</v>
      </c>
      <c r="B160" s="4">
        <v>43466</v>
      </c>
      <c r="C160" s="4">
        <v>43646</v>
      </c>
      <c r="D160" s="3" t="s">
        <v>85</v>
      </c>
      <c r="E160" s="5">
        <f t="shared" si="14"/>
        <v>151</v>
      </c>
      <c r="F160" s="37" t="s">
        <v>581</v>
      </c>
      <c r="G160" s="37" t="s">
        <v>581</v>
      </c>
      <c r="H160" s="3" t="s">
        <v>577</v>
      </c>
      <c r="I160" s="34" t="s">
        <v>488</v>
      </c>
      <c r="J160" s="11" t="s">
        <v>599</v>
      </c>
      <c r="K160" s="11" t="s">
        <v>457</v>
      </c>
      <c r="L160" s="26" t="s">
        <v>93</v>
      </c>
      <c r="M160" s="29">
        <v>8476.18</v>
      </c>
      <c r="N160" s="11" t="s">
        <v>218</v>
      </c>
      <c r="O160" s="29">
        <v>7800</v>
      </c>
      <c r="P160" s="3" t="s">
        <v>218</v>
      </c>
      <c r="Q160" s="9">
        <v>0</v>
      </c>
      <c r="R160" s="9">
        <v>0</v>
      </c>
      <c r="S160" s="9">
        <v>0</v>
      </c>
      <c r="T160" s="9">
        <v>0</v>
      </c>
      <c r="U160">
        <v>153</v>
      </c>
      <c r="V160">
        <v>153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3" t="s">
        <v>219</v>
      </c>
      <c r="AE160" s="4">
        <v>43676</v>
      </c>
      <c r="AF160" s="4">
        <v>43646</v>
      </c>
    </row>
    <row r="161" spans="1:32" x14ac:dyDescent="0.25">
      <c r="A161" s="3">
        <v>2019</v>
      </c>
      <c r="B161" s="4">
        <v>43466</v>
      </c>
      <c r="C161" s="4">
        <v>43646</v>
      </c>
      <c r="D161" s="3" t="s">
        <v>85</v>
      </c>
      <c r="E161" s="5">
        <f t="shared" si="14"/>
        <v>152</v>
      </c>
      <c r="F161" s="37" t="s">
        <v>581</v>
      </c>
      <c r="G161" s="37" t="s">
        <v>581</v>
      </c>
      <c r="H161" s="3" t="s">
        <v>577</v>
      </c>
      <c r="I161" s="34" t="s">
        <v>600</v>
      </c>
      <c r="J161" s="11" t="s">
        <v>433</v>
      </c>
      <c r="K161" s="11" t="s">
        <v>321</v>
      </c>
      <c r="L161" s="26" t="s">
        <v>93</v>
      </c>
      <c r="M161" s="29">
        <f>4238.09*2</f>
        <v>8476.18</v>
      </c>
      <c r="N161" s="11" t="s">
        <v>218</v>
      </c>
      <c r="O161" s="29">
        <v>7800</v>
      </c>
      <c r="P161" s="3" t="s">
        <v>218</v>
      </c>
      <c r="Q161" s="9">
        <v>0</v>
      </c>
      <c r="R161" s="9">
        <v>0</v>
      </c>
      <c r="S161" s="9">
        <v>0</v>
      </c>
      <c r="T161" s="9">
        <v>0</v>
      </c>
      <c r="U161">
        <v>154</v>
      </c>
      <c r="V161">
        <v>154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3" t="s">
        <v>219</v>
      </c>
      <c r="AE161" s="4">
        <v>43676</v>
      </c>
      <c r="AF161" s="4">
        <v>43646</v>
      </c>
    </row>
    <row r="162" spans="1:32" x14ac:dyDescent="0.25">
      <c r="A162" s="3">
        <v>2019</v>
      </c>
      <c r="B162" s="4">
        <v>43466</v>
      </c>
      <c r="C162" s="4">
        <v>43646</v>
      </c>
      <c r="D162" s="3" t="s">
        <v>85</v>
      </c>
      <c r="E162" s="5">
        <f t="shared" si="14"/>
        <v>153</v>
      </c>
      <c r="F162" s="34" t="s">
        <v>601</v>
      </c>
      <c r="G162" s="34" t="s">
        <v>581</v>
      </c>
      <c r="H162" s="3" t="s">
        <v>577</v>
      </c>
      <c r="I162" s="34" t="s">
        <v>602</v>
      </c>
      <c r="J162" s="11" t="s">
        <v>227</v>
      </c>
      <c r="K162" s="11" t="s">
        <v>227</v>
      </c>
      <c r="L162" s="26" t="s">
        <v>93</v>
      </c>
      <c r="M162" s="29">
        <f>5311.41*2</f>
        <v>10622.82</v>
      </c>
      <c r="N162" s="11" t="s">
        <v>218</v>
      </c>
      <c r="O162" s="29">
        <f>4800*2</f>
        <v>9600</v>
      </c>
      <c r="P162" s="3" t="s">
        <v>218</v>
      </c>
      <c r="Q162" s="9">
        <v>0</v>
      </c>
      <c r="R162" s="9">
        <v>0</v>
      </c>
      <c r="S162" s="9">
        <v>0</v>
      </c>
      <c r="T162" s="9">
        <v>0</v>
      </c>
      <c r="U162">
        <v>155</v>
      </c>
      <c r="V162">
        <v>155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3" t="s">
        <v>219</v>
      </c>
      <c r="AE162" s="4">
        <v>43676</v>
      </c>
      <c r="AF162" s="4">
        <v>43646</v>
      </c>
    </row>
    <row r="163" spans="1:32" x14ac:dyDescent="0.25">
      <c r="A163" s="3">
        <v>2019</v>
      </c>
      <c r="B163" s="4">
        <v>43466</v>
      </c>
      <c r="C163" s="4">
        <v>43646</v>
      </c>
      <c r="D163" s="3" t="s">
        <v>85</v>
      </c>
      <c r="E163" s="5">
        <f t="shared" si="14"/>
        <v>154</v>
      </c>
      <c r="F163" s="34" t="s">
        <v>581</v>
      </c>
      <c r="G163" s="34" t="s">
        <v>581</v>
      </c>
      <c r="H163" s="3" t="s">
        <v>577</v>
      </c>
      <c r="I163" s="34" t="s">
        <v>603</v>
      </c>
      <c r="J163" s="11" t="s">
        <v>422</v>
      </c>
      <c r="K163" s="11" t="s">
        <v>231</v>
      </c>
      <c r="L163" s="26" t="s">
        <v>93</v>
      </c>
      <c r="M163" s="29">
        <f>4238.09*2</f>
        <v>8476.18</v>
      </c>
      <c r="N163" s="11" t="s">
        <v>218</v>
      </c>
      <c r="O163" s="29">
        <v>7800</v>
      </c>
      <c r="P163" s="3" t="s">
        <v>218</v>
      </c>
      <c r="Q163" s="9">
        <v>0</v>
      </c>
      <c r="R163" s="9">
        <v>0</v>
      </c>
      <c r="S163" s="9">
        <v>0</v>
      </c>
      <c r="T163" s="9">
        <v>0</v>
      </c>
      <c r="U163">
        <v>156</v>
      </c>
      <c r="V163">
        <v>156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3" t="s">
        <v>219</v>
      </c>
      <c r="AE163" s="4">
        <v>43676</v>
      </c>
      <c r="AF163" s="4">
        <v>43646</v>
      </c>
    </row>
    <row r="164" spans="1:32" x14ac:dyDescent="0.25">
      <c r="A164" s="3">
        <v>2019</v>
      </c>
      <c r="B164" s="4">
        <v>43466</v>
      </c>
      <c r="C164" s="4">
        <v>43646</v>
      </c>
      <c r="D164" s="3" t="s">
        <v>85</v>
      </c>
      <c r="E164" s="5">
        <f t="shared" si="14"/>
        <v>155</v>
      </c>
      <c r="F164" s="34" t="s">
        <v>581</v>
      </c>
      <c r="G164" s="34" t="s">
        <v>581</v>
      </c>
      <c r="H164" s="3" t="s">
        <v>577</v>
      </c>
      <c r="I164" s="34" t="s">
        <v>604</v>
      </c>
      <c r="J164" s="11" t="s">
        <v>457</v>
      </c>
      <c r="K164" s="11" t="s">
        <v>231</v>
      </c>
      <c r="L164" s="26" t="s">
        <v>93</v>
      </c>
      <c r="M164" s="29">
        <v>8476.18</v>
      </c>
      <c r="N164" s="11" t="s">
        <v>218</v>
      </c>
      <c r="O164" s="29">
        <v>7800</v>
      </c>
      <c r="P164" s="3" t="s">
        <v>218</v>
      </c>
      <c r="Q164" s="9">
        <v>0</v>
      </c>
      <c r="R164" s="9">
        <v>0</v>
      </c>
      <c r="S164" s="9">
        <v>0</v>
      </c>
      <c r="T164" s="9">
        <v>0</v>
      </c>
      <c r="U164">
        <v>157</v>
      </c>
      <c r="V164">
        <v>157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3" t="s">
        <v>219</v>
      </c>
      <c r="AE164" s="4">
        <v>43676</v>
      </c>
      <c r="AF164" s="4">
        <v>43646</v>
      </c>
    </row>
    <row r="165" spans="1:32" x14ac:dyDescent="0.25">
      <c r="A165" s="3">
        <v>2019</v>
      </c>
      <c r="B165" s="4">
        <v>43466</v>
      </c>
      <c r="C165" s="4">
        <v>43646</v>
      </c>
      <c r="D165" s="3" t="s">
        <v>85</v>
      </c>
      <c r="E165" s="5">
        <f t="shared" si="14"/>
        <v>156</v>
      </c>
      <c r="F165" s="34" t="s">
        <v>581</v>
      </c>
      <c r="G165" s="34" t="s">
        <v>581</v>
      </c>
      <c r="H165" s="3" t="s">
        <v>577</v>
      </c>
      <c r="I165" s="34" t="s">
        <v>605</v>
      </c>
      <c r="J165" s="11" t="s">
        <v>237</v>
      </c>
      <c r="K165" s="11" t="s">
        <v>251</v>
      </c>
      <c r="L165" s="26" t="s">
        <v>93</v>
      </c>
      <c r="M165" s="29">
        <v>8476.18</v>
      </c>
      <c r="N165" s="11" t="s">
        <v>218</v>
      </c>
      <c r="O165" s="29">
        <v>7800</v>
      </c>
      <c r="P165" s="3" t="s">
        <v>218</v>
      </c>
      <c r="Q165" s="9">
        <v>0</v>
      </c>
      <c r="R165" s="9">
        <v>0</v>
      </c>
      <c r="S165" s="9">
        <v>0</v>
      </c>
      <c r="T165" s="9">
        <v>0</v>
      </c>
      <c r="U165">
        <v>158</v>
      </c>
      <c r="V165">
        <v>158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3" t="s">
        <v>219</v>
      </c>
      <c r="AE165" s="4">
        <v>43676</v>
      </c>
      <c r="AF165" s="4">
        <v>43646</v>
      </c>
    </row>
    <row r="166" spans="1:32" x14ac:dyDescent="0.25">
      <c r="A166" s="3">
        <v>2019</v>
      </c>
      <c r="B166" s="4">
        <v>43466</v>
      </c>
      <c r="C166" s="4">
        <v>43646</v>
      </c>
      <c r="D166" s="3" t="s">
        <v>85</v>
      </c>
      <c r="E166" s="5">
        <f t="shared" si="14"/>
        <v>157</v>
      </c>
      <c r="F166" s="34" t="s">
        <v>581</v>
      </c>
      <c r="G166" s="34" t="s">
        <v>581</v>
      </c>
      <c r="H166" s="3" t="s">
        <v>577</v>
      </c>
      <c r="I166" s="34" t="s">
        <v>606</v>
      </c>
      <c r="J166" s="11" t="s">
        <v>422</v>
      </c>
      <c r="K166" s="11" t="s">
        <v>590</v>
      </c>
      <c r="L166" s="26" t="s">
        <v>93</v>
      </c>
      <c r="M166" s="29">
        <v>8476.18</v>
      </c>
      <c r="N166" s="11" t="s">
        <v>218</v>
      </c>
      <c r="O166" s="29">
        <v>7800</v>
      </c>
      <c r="P166" s="3" t="s">
        <v>218</v>
      </c>
      <c r="Q166" s="9">
        <v>0</v>
      </c>
      <c r="R166" s="9">
        <v>0</v>
      </c>
      <c r="S166" s="9">
        <v>0</v>
      </c>
      <c r="T166" s="9">
        <v>0</v>
      </c>
      <c r="U166">
        <v>159</v>
      </c>
      <c r="V166">
        <v>159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3" t="s">
        <v>219</v>
      </c>
      <c r="AE166" s="4">
        <v>43676</v>
      </c>
      <c r="AF166" s="4">
        <v>43646</v>
      </c>
    </row>
    <row r="167" spans="1:32" x14ac:dyDescent="0.25">
      <c r="A167" s="3">
        <v>2019</v>
      </c>
      <c r="B167" s="4">
        <v>43466</v>
      </c>
      <c r="C167" s="4">
        <v>43646</v>
      </c>
      <c r="D167" s="3" t="s">
        <v>85</v>
      </c>
      <c r="E167" s="5">
        <f t="shared" si="14"/>
        <v>158</v>
      </c>
      <c r="F167" s="34" t="s">
        <v>607</v>
      </c>
      <c r="G167" s="34" t="s">
        <v>607</v>
      </c>
      <c r="H167" s="3" t="s">
        <v>577</v>
      </c>
      <c r="I167" s="34" t="s">
        <v>336</v>
      </c>
      <c r="J167" s="11" t="s">
        <v>226</v>
      </c>
      <c r="K167" s="11" t="s">
        <v>593</v>
      </c>
      <c r="L167" s="26" t="s">
        <v>93</v>
      </c>
      <c r="M167" s="29">
        <f>4238.09*2</f>
        <v>8476.18</v>
      </c>
      <c r="N167" s="11" t="s">
        <v>218</v>
      </c>
      <c r="O167" s="29">
        <v>7800</v>
      </c>
      <c r="P167" s="3" t="s">
        <v>218</v>
      </c>
      <c r="Q167" s="9">
        <v>0</v>
      </c>
      <c r="R167" s="9">
        <v>0</v>
      </c>
      <c r="S167" s="9">
        <v>0</v>
      </c>
      <c r="T167" s="9">
        <v>0</v>
      </c>
      <c r="U167">
        <v>160</v>
      </c>
      <c r="V167">
        <v>160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3" t="s">
        <v>219</v>
      </c>
      <c r="AE167" s="4">
        <v>43676</v>
      </c>
      <c r="AF167" s="4">
        <v>43646</v>
      </c>
    </row>
    <row r="168" spans="1:32" x14ac:dyDescent="0.25">
      <c r="A168" s="3">
        <v>2019</v>
      </c>
      <c r="B168" s="4">
        <v>43466</v>
      </c>
      <c r="C168" s="4">
        <v>43646</v>
      </c>
      <c r="D168" s="3" t="s">
        <v>85</v>
      </c>
      <c r="E168" s="5">
        <f>+E167+1</f>
        <v>159</v>
      </c>
      <c r="F168" s="34" t="s">
        <v>581</v>
      </c>
      <c r="G168" s="34" t="s">
        <v>581</v>
      </c>
      <c r="H168" s="3" t="s">
        <v>577</v>
      </c>
      <c r="I168" s="38" t="s">
        <v>282</v>
      </c>
      <c r="J168" s="11" t="s">
        <v>222</v>
      </c>
      <c r="K168" s="11" t="s">
        <v>390</v>
      </c>
      <c r="L168" s="26" t="s">
        <v>93</v>
      </c>
      <c r="M168" s="29">
        <v>8476.18</v>
      </c>
      <c r="N168" s="11" t="s">
        <v>218</v>
      </c>
      <c r="O168" s="29">
        <v>7800</v>
      </c>
      <c r="P168" s="3" t="s">
        <v>218</v>
      </c>
      <c r="Q168" s="9">
        <v>0</v>
      </c>
      <c r="R168" s="9">
        <v>0</v>
      </c>
      <c r="S168" s="9">
        <v>0</v>
      </c>
      <c r="T168" s="9">
        <v>0</v>
      </c>
      <c r="U168">
        <v>161</v>
      </c>
      <c r="V168">
        <v>161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3" t="s">
        <v>219</v>
      </c>
      <c r="AE168" s="4">
        <v>43676</v>
      </c>
      <c r="AF168" s="4">
        <v>43646</v>
      </c>
    </row>
    <row r="169" spans="1:32" x14ac:dyDescent="0.25">
      <c r="A169" s="3">
        <v>2019</v>
      </c>
      <c r="B169" s="4">
        <v>43466</v>
      </c>
      <c r="C169" s="4">
        <v>43646</v>
      </c>
      <c r="D169" s="3" t="s">
        <v>85</v>
      </c>
      <c r="E169" s="5">
        <f>++E168+1</f>
        <v>160</v>
      </c>
      <c r="F169" s="34" t="s">
        <v>581</v>
      </c>
      <c r="G169" s="34" t="s">
        <v>581</v>
      </c>
      <c r="H169" s="3" t="s">
        <v>577</v>
      </c>
      <c r="I169" s="38" t="s">
        <v>608</v>
      </c>
      <c r="J169" s="11" t="s">
        <v>297</v>
      </c>
      <c r="K169" s="11" t="s">
        <v>237</v>
      </c>
      <c r="L169" s="26" t="s">
        <v>93</v>
      </c>
      <c r="M169" s="29">
        <v>8476.18</v>
      </c>
      <c r="N169" s="11" t="s">
        <v>218</v>
      </c>
      <c r="O169" s="29">
        <v>7800</v>
      </c>
      <c r="P169" s="3" t="s">
        <v>218</v>
      </c>
      <c r="Q169" s="9">
        <v>0</v>
      </c>
      <c r="R169" s="9">
        <v>0</v>
      </c>
      <c r="S169" s="9">
        <v>0</v>
      </c>
      <c r="T169" s="9">
        <v>0</v>
      </c>
      <c r="U169">
        <v>162</v>
      </c>
      <c r="V169">
        <v>162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3" t="s">
        <v>219</v>
      </c>
      <c r="AE169" s="4">
        <v>43676</v>
      </c>
      <c r="AF169" s="4">
        <v>43646</v>
      </c>
    </row>
    <row r="170" spans="1:32" x14ac:dyDescent="0.25">
      <c r="A170" s="3">
        <v>2019</v>
      </c>
      <c r="B170" s="4">
        <v>43466</v>
      </c>
      <c r="C170" s="4">
        <v>43646</v>
      </c>
      <c r="D170" s="3" t="s">
        <v>85</v>
      </c>
      <c r="E170" s="5">
        <f>+E169+1</f>
        <v>161</v>
      </c>
      <c r="F170" s="34" t="s">
        <v>581</v>
      </c>
      <c r="G170" s="34" t="s">
        <v>581</v>
      </c>
      <c r="H170" s="3" t="s">
        <v>577</v>
      </c>
      <c r="I170" s="38" t="s">
        <v>609</v>
      </c>
      <c r="J170" s="11" t="s">
        <v>246</v>
      </c>
      <c r="K170" s="11" t="s">
        <v>270</v>
      </c>
      <c r="L170" s="26" t="s">
        <v>93</v>
      </c>
      <c r="M170" s="25">
        <f>4238.09*2</f>
        <v>8476.18</v>
      </c>
      <c r="N170" s="11" t="s">
        <v>218</v>
      </c>
      <c r="O170" s="25">
        <f>3900*2</f>
        <v>7800</v>
      </c>
      <c r="P170" s="3" t="s">
        <v>218</v>
      </c>
      <c r="Q170" s="9">
        <v>0</v>
      </c>
      <c r="R170" s="9">
        <v>0</v>
      </c>
      <c r="S170" s="9">
        <v>0</v>
      </c>
      <c r="T170" s="9">
        <v>0</v>
      </c>
      <c r="U170">
        <v>163</v>
      </c>
      <c r="V170">
        <v>163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3" t="s">
        <v>219</v>
      </c>
      <c r="AE170" s="4">
        <v>43676</v>
      </c>
      <c r="AF170" s="4">
        <v>43646</v>
      </c>
    </row>
    <row r="171" spans="1:32" x14ac:dyDescent="0.25">
      <c r="A171" s="3">
        <v>2019</v>
      </c>
      <c r="B171" s="4">
        <v>43466</v>
      </c>
      <c r="C171" s="4">
        <v>43646</v>
      </c>
      <c r="D171" s="3" t="s">
        <v>85</v>
      </c>
      <c r="E171" s="5">
        <f t="shared" ref="E171:E183" si="15">++E170+1</f>
        <v>162</v>
      </c>
      <c r="F171" s="34" t="s">
        <v>581</v>
      </c>
      <c r="G171" s="34" t="s">
        <v>581</v>
      </c>
      <c r="H171" s="3" t="s">
        <v>577</v>
      </c>
      <c r="I171" s="38" t="s">
        <v>488</v>
      </c>
      <c r="J171" s="11" t="s">
        <v>610</v>
      </c>
      <c r="K171" s="11" t="s">
        <v>611</v>
      </c>
      <c r="L171" s="26" t="s">
        <v>93</v>
      </c>
      <c r="M171" s="25">
        <f>4238.09*2</f>
        <v>8476.18</v>
      </c>
      <c r="N171" s="11" t="s">
        <v>218</v>
      </c>
      <c r="O171" s="25">
        <f>3900*2</f>
        <v>7800</v>
      </c>
      <c r="P171" s="3" t="s">
        <v>218</v>
      </c>
      <c r="Q171" s="9">
        <v>0</v>
      </c>
      <c r="R171" s="9">
        <v>0</v>
      </c>
      <c r="S171" s="9">
        <v>0</v>
      </c>
      <c r="T171" s="9">
        <v>0</v>
      </c>
      <c r="U171">
        <v>164</v>
      </c>
      <c r="V171">
        <v>164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3" t="str">
        <f>+AD170</f>
        <v>Tesorería Municipal</v>
      </c>
      <c r="AE171" s="4">
        <v>43676</v>
      </c>
      <c r="AF171" s="4">
        <v>43646</v>
      </c>
    </row>
    <row r="172" spans="1:32" x14ac:dyDescent="0.25">
      <c r="A172" s="3">
        <v>2019</v>
      </c>
      <c r="B172" s="4">
        <v>43466</v>
      </c>
      <c r="C172" s="4">
        <v>43646</v>
      </c>
      <c r="D172" s="3" t="s">
        <v>85</v>
      </c>
      <c r="E172" s="5">
        <f t="shared" si="15"/>
        <v>163</v>
      </c>
      <c r="F172" s="34" t="s">
        <v>581</v>
      </c>
      <c r="G172" s="34" t="s">
        <v>581</v>
      </c>
      <c r="H172" s="3" t="s">
        <v>577</v>
      </c>
      <c r="I172" s="39" t="s">
        <v>612</v>
      </c>
      <c r="J172" s="11" t="s">
        <v>613</v>
      </c>
      <c r="K172" s="11" t="s">
        <v>358</v>
      </c>
      <c r="L172" s="26" t="s">
        <v>92</v>
      </c>
      <c r="M172" s="29">
        <f>4238.09*2</f>
        <v>8476.18</v>
      </c>
      <c r="N172" s="11" t="s">
        <v>218</v>
      </c>
      <c r="O172" s="29">
        <v>7800</v>
      </c>
      <c r="P172" s="3" t="s">
        <v>218</v>
      </c>
      <c r="Q172" s="9">
        <v>0</v>
      </c>
      <c r="R172" s="9">
        <v>0</v>
      </c>
      <c r="S172" s="9">
        <v>0</v>
      </c>
      <c r="T172" s="9">
        <v>0</v>
      </c>
      <c r="U172">
        <v>165</v>
      </c>
      <c r="V172">
        <v>165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3" t="s">
        <v>219</v>
      </c>
      <c r="AE172" s="4">
        <v>43676</v>
      </c>
      <c r="AF172" s="4">
        <v>43646</v>
      </c>
    </row>
    <row r="173" spans="1:32" x14ac:dyDescent="0.25">
      <c r="A173" s="3">
        <v>2019</v>
      </c>
      <c r="B173" s="4">
        <v>43466</v>
      </c>
      <c r="C173" s="4">
        <v>43646</v>
      </c>
      <c r="D173" s="3" t="s">
        <v>85</v>
      </c>
      <c r="E173" s="5">
        <f t="shared" si="15"/>
        <v>164</v>
      </c>
      <c r="F173" s="34" t="s">
        <v>581</v>
      </c>
      <c r="G173" s="34" t="s">
        <v>581</v>
      </c>
      <c r="H173" s="3" t="s">
        <v>577</v>
      </c>
      <c r="I173" s="38" t="s">
        <v>614</v>
      </c>
      <c r="J173" s="11" t="s">
        <v>237</v>
      </c>
      <c r="K173" s="11" t="s">
        <v>309</v>
      </c>
      <c r="L173" s="26" t="s">
        <v>93</v>
      </c>
      <c r="M173" s="29">
        <v>8476.18</v>
      </c>
      <c r="N173" s="11" t="s">
        <v>218</v>
      </c>
      <c r="O173" s="29">
        <v>7800</v>
      </c>
      <c r="P173" s="3" t="s">
        <v>218</v>
      </c>
      <c r="Q173" s="9">
        <v>0</v>
      </c>
      <c r="R173" s="9">
        <v>0</v>
      </c>
      <c r="S173" s="9">
        <v>0</v>
      </c>
      <c r="T173" s="9">
        <v>0</v>
      </c>
      <c r="U173">
        <v>166</v>
      </c>
      <c r="V173">
        <v>166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3" t="s">
        <v>219</v>
      </c>
      <c r="AE173" s="4">
        <v>43676</v>
      </c>
      <c r="AF173" s="4">
        <v>43646</v>
      </c>
    </row>
    <row r="174" spans="1:32" x14ac:dyDescent="0.25">
      <c r="A174" s="3">
        <v>2019</v>
      </c>
      <c r="B174" s="4">
        <v>43466</v>
      </c>
      <c r="C174" s="4">
        <v>43646</v>
      </c>
      <c r="D174" s="3" t="s">
        <v>85</v>
      </c>
      <c r="E174" s="5">
        <f t="shared" si="15"/>
        <v>165</v>
      </c>
      <c r="F174" s="34" t="s">
        <v>581</v>
      </c>
      <c r="G174" s="34" t="s">
        <v>581</v>
      </c>
      <c r="H174" s="3" t="s">
        <v>577</v>
      </c>
      <c r="I174" s="38" t="s">
        <v>229</v>
      </c>
      <c r="J174" s="11" t="s">
        <v>615</v>
      </c>
      <c r="K174" s="11" t="s">
        <v>312</v>
      </c>
      <c r="L174" s="26" t="s">
        <v>93</v>
      </c>
      <c r="M174" s="29">
        <f>5311.41*2</f>
        <v>10622.82</v>
      </c>
      <c r="N174" s="11" t="s">
        <v>218</v>
      </c>
      <c r="O174" s="29">
        <f>4800*2</f>
        <v>9600</v>
      </c>
      <c r="P174" s="3" t="s">
        <v>218</v>
      </c>
      <c r="Q174" s="9">
        <v>0</v>
      </c>
      <c r="R174" s="9">
        <v>0</v>
      </c>
      <c r="S174" s="9">
        <v>0</v>
      </c>
      <c r="T174" s="9">
        <v>0</v>
      </c>
      <c r="U174">
        <v>167</v>
      </c>
      <c r="V174">
        <v>167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3" t="s">
        <v>219</v>
      </c>
      <c r="AE174" s="4">
        <v>43676</v>
      </c>
      <c r="AF174" s="4">
        <v>43646</v>
      </c>
    </row>
    <row r="175" spans="1:32" x14ac:dyDescent="0.25">
      <c r="A175" s="3">
        <v>2019</v>
      </c>
      <c r="B175" s="4">
        <v>43466</v>
      </c>
      <c r="C175" s="4">
        <v>43646</v>
      </c>
      <c r="D175" s="3" t="s">
        <v>85</v>
      </c>
      <c r="E175" s="5">
        <f t="shared" si="15"/>
        <v>166</v>
      </c>
      <c r="F175" s="34" t="s">
        <v>581</v>
      </c>
      <c r="G175" s="34" t="s">
        <v>581</v>
      </c>
      <c r="H175" s="3" t="s">
        <v>577</v>
      </c>
      <c r="I175" s="38" t="s">
        <v>616</v>
      </c>
      <c r="J175" s="11" t="s">
        <v>617</v>
      </c>
      <c r="K175" s="11" t="s">
        <v>358</v>
      </c>
      <c r="L175" s="26" t="s">
        <v>93</v>
      </c>
      <c r="M175" s="29">
        <v>8476.18</v>
      </c>
      <c r="N175" s="11" t="s">
        <v>218</v>
      </c>
      <c r="O175" s="29">
        <v>7800</v>
      </c>
      <c r="P175" s="3" t="s">
        <v>218</v>
      </c>
      <c r="Q175" s="9">
        <v>0</v>
      </c>
      <c r="R175" s="9">
        <v>0</v>
      </c>
      <c r="S175" s="9">
        <v>0</v>
      </c>
      <c r="T175" s="9">
        <v>0</v>
      </c>
      <c r="U175">
        <v>168</v>
      </c>
      <c r="V175">
        <v>168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3" t="s">
        <v>219</v>
      </c>
      <c r="AE175" s="4">
        <v>43676</v>
      </c>
      <c r="AF175" s="4">
        <v>43646</v>
      </c>
    </row>
    <row r="176" spans="1:32" x14ac:dyDescent="0.25">
      <c r="A176" s="3">
        <v>2019</v>
      </c>
      <c r="B176" s="4">
        <v>43466</v>
      </c>
      <c r="C176" s="4">
        <v>43646</v>
      </c>
      <c r="D176" s="3" t="str">
        <f>+D175</f>
        <v>Empleado</v>
      </c>
      <c r="E176" s="5">
        <f t="shared" si="15"/>
        <v>167</v>
      </c>
      <c r="F176" s="34" t="s">
        <v>581</v>
      </c>
      <c r="G176" s="34" t="s">
        <v>581</v>
      </c>
      <c r="H176" s="3" t="s">
        <v>577</v>
      </c>
      <c r="I176" s="38" t="s">
        <v>618</v>
      </c>
      <c r="J176" s="11" t="s">
        <v>341</v>
      </c>
      <c r="K176" s="11" t="s">
        <v>334</v>
      </c>
      <c r="L176" s="26" t="s">
        <v>93</v>
      </c>
      <c r="M176" s="29">
        <v>8476.18</v>
      </c>
      <c r="N176" s="11" t="s">
        <v>218</v>
      </c>
      <c r="O176" s="29">
        <v>7800</v>
      </c>
      <c r="P176" s="3" t="s">
        <v>218</v>
      </c>
      <c r="Q176" s="9">
        <v>0</v>
      </c>
      <c r="R176" s="9">
        <v>0</v>
      </c>
      <c r="S176" s="9">
        <v>0</v>
      </c>
      <c r="T176" s="9">
        <v>0</v>
      </c>
      <c r="U176">
        <v>169</v>
      </c>
      <c r="V176">
        <v>169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3" t="s">
        <v>219</v>
      </c>
      <c r="AE176" s="4">
        <v>43676</v>
      </c>
      <c r="AF176" s="4">
        <v>43646</v>
      </c>
    </row>
    <row r="177" spans="1:32" x14ac:dyDescent="0.25">
      <c r="A177" s="3">
        <v>2019</v>
      </c>
      <c r="B177" s="4">
        <v>43466</v>
      </c>
      <c r="C177" s="4">
        <v>43646</v>
      </c>
      <c r="D177" s="3" t="s">
        <v>85</v>
      </c>
      <c r="E177" s="5">
        <f t="shared" si="15"/>
        <v>168</v>
      </c>
      <c r="F177" s="34" t="s">
        <v>619</v>
      </c>
      <c r="G177" s="34" t="s">
        <v>619</v>
      </c>
      <c r="H177" s="3" t="s">
        <v>577</v>
      </c>
      <c r="I177" s="38" t="s">
        <v>620</v>
      </c>
      <c r="J177" s="11" t="s">
        <v>226</v>
      </c>
      <c r="K177" s="11" t="s">
        <v>217</v>
      </c>
      <c r="L177" s="26" t="s">
        <v>92</v>
      </c>
      <c r="M177" s="29">
        <v>8476.18</v>
      </c>
      <c r="N177" s="11" t="s">
        <v>218</v>
      </c>
      <c r="O177" s="29">
        <v>7800</v>
      </c>
      <c r="P177" s="3" t="s">
        <v>218</v>
      </c>
      <c r="Q177" s="9">
        <v>0</v>
      </c>
      <c r="R177" s="9">
        <v>0</v>
      </c>
      <c r="S177" s="9">
        <v>0</v>
      </c>
      <c r="T177" s="9">
        <v>0</v>
      </c>
      <c r="U177">
        <v>170</v>
      </c>
      <c r="V177">
        <v>170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3" t="s">
        <v>219</v>
      </c>
      <c r="AE177" s="4">
        <v>43676</v>
      </c>
      <c r="AF177" s="4">
        <v>43646</v>
      </c>
    </row>
    <row r="178" spans="1:32" x14ac:dyDescent="0.25">
      <c r="A178" s="3">
        <v>2019</v>
      </c>
      <c r="B178" s="4">
        <v>43466</v>
      </c>
      <c r="C178" s="4">
        <v>43646</v>
      </c>
      <c r="D178" s="3" t="s">
        <v>85</v>
      </c>
      <c r="E178" s="5">
        <f t="shared" si="15"/>
        <v>169</v>
      </c>
      <c r="F178" s="34" t="s">
        <v>621</v>
      </c>
      <c r="G178" s="34" t="s">
        <v>621</v>
      </c>
      <c r="H178" s="3" t="s">
        <v>577</v>
      </c>
      <c r="I178" s="38" t="s">
        <v>622</v>
      </c>
      <c r="J178" s="11" t="s">
        <v>623</v>
      </c>
      <c r="K178" s="11" t="s">
        <v>223</v>
      </c>
      <c r="L178" s="26" t="s">
        <v>93</v>
      </c>
      <c r="M178" s="29">
        <v>8476.18</v>
      </c>
      <c r="N178" s="11" t="s">
        <v>218</v>
      </c>
      <c r="O178" s="29">
        <v>7800</v>
      </c>
      <c r="P178" s="3" t="s">
        <v>218</v>
      </c>
      <c r="Q178" s="9">
        <v>0</v>
      </c>
      <c r="R178" s="9">
        <v>0</v>
      </c>
      <c r="S178" s="9">
        <v>0</v>
      </c>
      <c r="T178" s="9">
        <v>0</v>
      </c>
      <c r="U178">
        <v>171</v>
      </c>
      <c r="V178">
        <v>171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3" t="s">
        <v>219</v>
      </c>
      <c r="AE178" s="4">
        <v>43676</v>
      </c>
      <c r="AF178" s="4">
        <v>43646</v>
      </c>
    </row>
    <row r="179" spans="1:32" x14ac:dyDescent="0.25">
      <c r="A179" s="3">
        <v>2019</v>
      </c>
      <c r="B179" s="4">
        <v>43466</v>
      </c>
      <c r="C179" s="4">
        <v>43646</v>
      </c>
      <c r="D179" s="3" t="s">
        <v>85</v>
      </c>
      <c r="E179" s="5">
        <f t="shared" si="15"/>
        <v>170</v>
      </c>
      <c r="F179" s="34" t="s">
        <v>581</v>
      </c>
      <c r="G179" s="34" t="s">
        <v>581</v>
      </c>
      <c r="H179" s="3" t="s">
        <v>577</v>
      </c>
      <c r="I179" s="38" t="s">
        <v>624</v>
      </c>
      <c r="J179" s="11" t="s">
        <v>227</v>
      </c>
      <c r="K179" s="11" t="s">
        <v>404</v>
      </c>
      <c r="L179" s="26" t="s">
        <v>93</v>
      </c>
      <c r="M179" s="29">
        <v>8476.18</v>
      </c>
      <c r="N179" s="11" t="s">
        <v>218</v>
      </c>
      <c r="O179" s="29">
        <v>7800</v>
      </c>
      <c r="P179" s="3" t="s">
        <v>218</v>
      </c>
      <c r="Q179" s="9">
        <v>0</v>
      </c>
      <c r="R179" s="9">
        <v>0</v>
      </c>
      <c r="S179" s="9">
        <v>0</v>
      </c>
      <c r="T179" s="9">
        <v>0</v>
      </c>
      <c r="U179">
        <v>172</v>
      </c>
      <c r="V179">
        <v>172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3" t="s">
        <v>219</v>
      </c>
      <c r="AE179" s="4">
        <v>43676</v>
      </c>
      <c r="AF179" s="4">
        <v>43646</v>
      </c>
    </row>
    <row r="180" spans="1:32" x14ac:dyDescent="0.25">
      <c r="A180" s="3">
        <v>2019</v>
      </c>
      <c r="B180" s="4">
        <v>43466</v>
      </c>
      <c r="C180" s="4">
        <v>43646</v>
      </c>
      <c r="D180" s="3" t="s">
        <v>85</v>
      </c>
      <c r="E180" s="5">
        <f t="shared" si="15"/>
        <v>171</v>
      </c>
      <c r="F180" s="34" t="s">
        <v>581</v>
      </c>
      <c r="G180" s="34" t="s">
        <v>581</v>
      </c>
      <c r="H180" s="3" t="s">
        <v>577</v>
      </c>
      <c r="I180" s="38" t="s">
        <v>625</v>
      </c>
      <c r="J180" s="11" t="s">
        <v>226</v>
      </c>
      <c r="K180" s="11" t="s">
        <v>554</v>
      </c>
      <c r="L180" s="26" t="s">
        <v>93</v>
      </c>
      <c r="M180" s="29">
        <v>8476.18</v>
      </c>
      <c r="N180" s="11" t="s">
        <v>218</v>
      </c>
      <c r="O180" s="29">
        <v>7800</v>
      </c>
      <c r="P180" s="3" t="s">
        <v>218</v>
      </c>
      <c r="Q180" s="9">
        <v>0</v>
      </c>
      <c r="R180" s="9">
        <v>0</v>
      </c>
      <c r="S180" s="9">
        <v>0</v>
      </c>
      <c r="T180" s="9">
        <v>0</v>
      </c>
      <c r="U180">
        <v>173</v>
      </c>
      <c r="V180">
        <v>173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3" t="s">
        <v>219</v>
      </c>
      <c r="AE180" s="4">
        <v>43676</v>
      </c>
      <c r="AF180" s="4">
        <v>43646</v>
      </c>
    </row>
    <row r="181" spans="1:32" x14ac:dyDescent="0.25">
      <c r="A181" s="3">
        <v>2019</v>
      </c>
      <c r="B181" s="4">
        <v>43466</v>
      </c>
      <c r="C181" s="4">
        <v>43646</v>
      </c>
      <c r="D181" s="3" t="s">
        <v>85</v>
      </c>
      <c r="E181" s="5">
        <f t="shared" si="15"/>
        <v>172</v>
      </c>
      <c r="F181" s="34" t="s">
        <v>581</v>
      </c>
      <c r="G181" s="34" t="s">
        <v>581</v>
      </c>
      <c r="H181" s="3" t="s">
        <v>577</v>
      </c>
      <c r="I181" s="38" t="s">
        <v>626</v>
      </c>
      <c r="J181" s="11" t="s">
        <v>627</v>
      </c>
      <c r="K181" s="11" t="s">
        <v>593</v>
      </c>
      <c r="L181" s="26" t="s">
        <v>93</v>
      </c>
      <c r="M181" s="29">
        <v>8476.18</v>
      </c>
      <c r="N181" s="11" t="s">
        <v>218</v>
      </c>
      <c r="O181" s="29">
        <v>7800</v>
      </c>
      <c r="P181" s="3" t="s">
        <v>218</v>
      </c>
      <c r="Q181" s="9">
        <v>0</v>
      </c>
      <c r="R181" s="9">
        <v>0</v>
      </c>
      <c r="S181" s="9">
        <v>0</v>
      </c>
      <c r="T181" s="9">
        <v>0</v>
      </c>
      <c r="U181">
        <v>174</v>
      </c>
      <c r="V181">
        <v>174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3" t="s">
        <v>219</v>
      </c>
      <c r="AE181" s="4">
        <v>43676</v>
      </c>
      <c r="AF181" s="4">
        <v>43646</v>
      </c>
    </row>
    <row r="182" spans="1:32" x14ac:dyDescent="0.25">
      <c r="A182" s="3">
        <v>2019</v>
      </c>
      <c r="B182" s="4">
        <v>43466</v>
      </c>
      <c r="C182" s="4">
        <v>43646</v>
      </c>
      <c r="D182" s="3" t="s">
        <v>85</v>
      </c>
      <c r="E182" s="5">
        <f t="shared" si="15"/>
        <v>173</v>
      </c>
      <c r="F182" s="34" t="s">
        <v>581</v>
      </c>
      <c r="G182" s="34" t="s">
        <v>581</v>
      </c>
      <c r="H182" s="3" t="s">
        <v>577</v>
      </c>
      <c r="I182" s="38" t="s">
        <v>517</v>
      </c>
      <c r="J182" s="11" t="s">
        <v>286</v>
      </c>
      <c r="K182" s="11" t="s">
        <v>457</v>
      </c>
      <c r="L182" s="26" t="s">
        <v>93</v>
      </c>
      <c r="M182" s="29">
        <v>8476.18</v>
      </c>
      <c r="N182" s="11" t="s">
        <v>218</v>
      </c>
      <c r="O182" s="29">
        <v>7800</v>
      </c>
      <c r="P182" s="3" t="s">
        <v>218</v>
      </c>
      <c r="Q182" s="9">
        <v>0</v>
      </c>
      <c r="R182" s="9">
        <v>0</v>
      </c>
      <c r="S182" s="9">
        <v>0</v>
      </c>
      <c r="T182" s="9">
        <v>0</v>
      </c>
      <c r="U182">
        <v>175</v>
      </c>
      <c r="V182">
        <v>175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3" t="s">
        <v>219</v>
      </c>
      <c r="AE182" s="4">
        <v>43676</v>
      </c>
      <c r="AF182" s="4">
        <v>43646</v>
      </c>
    </row>
    <row r="183" spans="1:32" x14ac:dyDescent="0.25">
      <c r="A183" s="3">
        <v>2019</v>
      </c>
      <c r="B183" s="4">
        <v>43466</v>
      </c>
      <c r="C183" s="4">
        <v>43646</v>
      </c>
      <c r="D183" s="3" t="s">
        <v>85</v>
      </c>
      <c r="E183" s="5">
        <f t="shared" si="15"/>
        <v>174</v>
      </c>
      <c r="F183" s="34" t="s">
        <v>581</v>
      </c>
      <c r="G183" s="34" t="s">
        <v>581</v>
      </c>
      <c r="H183" s="3" t="s">
        <v>577</v>
      </c>
      <c r="I183" s="38" t="s">
        <v>628</v>
      </c>
      <c r="J183" s="11" t="s">
        <v>226</v>
      </c>
      <c r="K183" s="11" t="s">
        <v>297</v>
      </c>
      <c r="L183" s="26" t="s">
        <v>93</v>
      </c>
      <c r="M183" s="29">
        <v>8476.18</v>
      </c>
      <c r="N183" s="11" t="s">
        <v>218</v>
      </c>
      <c r="O183" s="29">
        <v>7800</v>
      </c>
      <c r="P183" s="3" t="s">
        <v>218</v>
      </c>
      <c r="Q183" s="9">
        <v>0</v>
      </c>
      <c r="R183" s="9">
        <v>0</v>
      </c>
      <c r="S183" s="9">
        <v>0</v>
      </c>
      <c r="T183" s="9">
        <v>0</v>
      </c>
      <c r="U183">
        <v>176</v>
      </c>
      <c r="V183">
        <v>176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3" t="s">
        <v>219</v>
      </c>
      <c r="AE183" s="4">
        <v>43676</v>
      </c>
      <c r="AF183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7:D201 D49:D51 D112 D62:D68 D18:D47 D53:D60 D70:D91 D172:D175 D8:D16 D117:D146 D148:D169 D94:D110">
      <formula1>Hidden_13</formula1>
    </dataValidation>
    <dataValidation type="list" allowBlank="1" showErrorMessage="1" sqref="L184:L201 L49:L51 L112 L62:L68 L18:L47 L53:L60 L70:L91 L8:L16 L117 L148:L166 L119:L146 L94:L1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629</v>
      </c>
      <c r="F4" t="s">
        <v>629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629</v>
      </c>
      <c r="F5" t="s">
        <v>629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629</v>
      </c>
      <c r="F6" t="s">
        <v>629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629</v>
      </c>
      <c r="F7" t="s">
        <v>629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629</v>
      </c>
      <c r="F8" t="s">
        <v>629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629</v>
      </c>
      <c r="F9" t="s">
        <v>629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629</v>
      </c>
      <c r="F10" t="s">
        <v>629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629</v>
      </c>
      <c r="F11" t="s">
        <v>629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629</v>
      </c>
      <c r="F12" t="s">
        <v>629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629</v>
      </c>
      <c r="F13" t="s">
        <v>629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629</v>
      </c>
      <c r="F14" t="s">
        <v>629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629</v>
      </c>
      <c r="F15" t="s">
        <v>629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629</v>
      </c>
      <c r="F16" t="s">
        <v>629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629</v>
      </c>
      <c r="F17" t="s">
        <v>629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629</v>
      </c>
      <c r="F18" t="s">
        <v>629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629</v>
      </c>
      <c r="F19" t="s">
        <v>629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629</v>
      </c>
      <c r="F20" t="s">
        <v>629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629</v>
      </c>
      <c r="F21" t="s">
        <v>629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629</v>
      </c>
      <c r="F22" t="s">
        <v>629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629</v>
      </c>
      <c r="F23" t="s">
        <v>629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629</v>
      </c>
      <c r="F24" t="s">
        <v>629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629</v>
      </c>
      <c r="F25" t="s">
        <v>629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629</v>
      </c>
      <c r="F26" t="s">
        <v>629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629</v>
      </c>
      <c r="F27" t="s">
        <v>629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629</v>
      </c>
      <c r="F28" t="s">
        <v>629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629</v>
      </c>
      <c r="F29" t="s">
        <v>629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629</v>
      </c>
      <c r="F30" t="s">
        <v>629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629</v>
      </c>
      <c r="F31" t="s">
        <v>629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629</v>
      </c>
      <c r="F32" t="s">
        <v>629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629</v>
      </c>
      <c r="F33" t="s">
        <v>629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629</v>
      </c>
      <c r="F34" t="s">
        <v>629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629</v>
      </c>
      <c r="F35" t="s">
        <v>629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629</v>
      </c>
      <c r="F36" t="s">
        <v>629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629</v>
      </c>
      <c r="F37" t="s">
        <v>629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629</v>
      </c>
      <c r="F38" t="s">
        <v>629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629</v>
      </c>
      <c r="F39" t="s">
        <v>629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629</v>
      </c>
      <c r="F40" t="s">
        <v>629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629</v>
      </c>
      <c r="F41" t="s">
        <v>629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629</v>
      </c>
      <c r="F42" t="s">
        <v>629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629</v>
      </c>
      <c r="F43" t="s">
        <v>629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629</v>
      </c>
      <c r="F44" t="s">
        <v>629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629</v>
      </c>
      <c r="F45" t="s">
        <v>629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629</v>
      </c>
      <c r="F46" t="s">
        <v>629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629</v>
      </c>
      <c r="F47" t="s">
        <v>629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629</v>
      </c>
      <c r="F48" t="s">
        <v>629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629</v>
      </c>
      <c r="F49" t="s">
        <v>629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629</v>
      </c>
      <c r="F50" t="s">
        <v>629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629</v>
      </c>
      <c r="F51" t="s">
        <v>629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629</v>
      </c>
      <c r="F52" t="s">
        <v>629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629</v>
      </c>
      <c r="F53" t="s">
        <v>629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629</v>
      </c>
      <c r="F54" t="s">
        <v>629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629</v>
      </c>
      <c r="F55" t="s">
        <v>629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629</v>
      </c>
      <c r="F56" t="s">
        <v>629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629</v>
      </c>
      <c r="F57" t="s">
        <v>629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629</v>
      </c>
      <c r="F58" t="s">
        <v>629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629</v>
      </c>
      <c r="F59" t="s">
        <v>629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629</v>
      </c>
      <c r="F60" t="s">
        <v>629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629</v>
      </c>
      <c r="F61" t="s">
        <v>629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629</v>
      </c>
      <c r="F62" t="s">
        <v>629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629</v>
      </c>
      <c r="F63" t="s">
        <v>629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629</v>
      </c>
      <c r="F64" t="s">
        <v>629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629</v>
      </c>
      <c r="F65" t="s">
        <v>629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629</v>
      </c>
      <c r="F66" t="s">
        <v>629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629</v>
      </c>
      <c r="F67" t="s">
        <v>629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629</v>
      </c>
      <c r="F68" t="s">
        <v>629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629</v>
      </c>
      <c r="F69" t="s">
        <v>629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629</v>
      </c>
      <c r="F70" t="s">
        <v>629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629</v>
      </c>
      <c r="F71" t="s">
        <v>629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629</v>
      </c>
      <c r="F72" t="s">
        <v>629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629</v>
      </c>
      <c r="F73" t="s">
        <v>629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629</v>
      </c>
      <c r="F74" t="s">
        <v>629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629</v>
      </c>
      <c r="F75" t="s">
        <v>629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629</v>
      </c>
      <c r="F76" t="s">
        <v>629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629</v>
      </c>
      <c r="F77" t="s">
        <v>629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629</v>
      </c>
      <c r="F78" t="s">
        <v>629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629</v>
      </c>
      <c r="F79" t="s">
        <v>629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629</v>
      </c>
      <c r="F80" t="s">
        <v>629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629</v>
      </c>
      <c r="F81" t="s">
        <v>629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629</v>
      </c>
      <c r="F82" t="s">
        <v>629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629</v>
      </c>
      <c r="F83" t="s">
        <v>629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629</v>
      </c>
      <c r="F84" t="s">
        <v>629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629</v>
      </c>
      <c r="F85" t="s">
        <v>629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629</v>
      </c>
      <c r="F86" t="s">
        <v>629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629</v>
      </c>
      <c r="F87" t="s">
        <v>629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629</v>
      </c>
      <c r="F88" t="s">
        <v>629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629</v>
      </c>
      <c r="F89" t="s">
        <v>629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629</v>
      </c>
      <c r="F90" t="s">
        <v>629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629</v>
      </c>
      <c r="F91" t="s">
        <v>629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629</v>
      </c>
      <c r="F92" t="s">
        <v>629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629</v>
      </c>
      <c r="F93" t="s">
        <v>629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629</v>
      </c>
      <c r="F94" t="s">
        <v>629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629</v>
      </c>
      <c r="F95" t="s">
        <v>629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629</v>
      </c>
      <c r="F96" t="s">
        <v>629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629</v>
      </c>
      <c r="F97" t="s">
        <v>629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629</v>
      </c>
      <c r="F98" t="s">
        <v>629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629</v>
      </c>
      <c r="F99" t="s">
        <v>629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629</v>
      </c>
      <c r="F100" t="s">
        <v>629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629</v>
      </c>
      <c r="F101" t="s">
        <v>629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629</v>
      </c>
      <c r="F102" t="s">
        <v>629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629</v>
      </c>
      <c r="F103" t="s">
        <v>629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629</v>
      </c>
      <c r="F104" t="s">
        <v>629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629</v>
      </c>
      <c r="F105" t="s">
        <v>629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629</v>
      </c>
      <c r="F106" t="s">
        <v>629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629</v>
      </c>
      <c r="F107" t="s">
        <v>629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629</v>
      </c>
      <c r="F108" t="s">
        <v>629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629</v>
      </c>
      <c r="F109" t="s">
        <v>629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629</v>
      </c>
      <c r="F110" t="s">
        <v>629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629</v>
      </c>
      <c r="F111" t="s">
        <v>629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629</v>
      </c>
      <c r="F112" t="s">
        <v>629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629</v>
      </c>
      <c r="F113" t="s">
        <v>629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629</v>
      </c>
      <c r="F114" t="s">
        <v>629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629</v>
      </c>
      <c r="F115" t="s">
        <v>629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629</v>
      </c>
      <c r="F116" t="s">
        <v>629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629</v>
      </c>
      <c r="F117" t="s">
        <v>629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629</v>
      </c>
      <c r="F118" t="s">
        <v>629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629</v>
      </c>
      <c r="F119" t="s">
        <v>629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629</v>
      </c>
      <c r="F120" t="s">
        <v>629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629</v>
      </c>
      <c r="F121" t="s">
        <v>629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629</v>
      </c>
      <c r="F122" t="s">
        <v>629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629</v>
      </c>
      <c r="F123" t="s">
        <v>629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629</v>
      </c>
      <c r="F124" t="s">
        <v>629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629</v>
      </c>
      <c r="F125" t="s">
        <v>629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629</v>
      </c>
      <c r="F126" t="s">
        <v>629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629</v>
      </c>
      <c r="F127" t="s">
        <v>629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629</v>
      </c>
      <c r="F128" t="s">
        <v>629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629</v>
      </c>
      <c r="F129" t="s">
        <v>629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629</v>
      </c>
      <c r="F130" t="s">
        <v>629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629</v>
      </c>
      <c r="F131" t="s">
        <v>629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629</v>
      </c>
      <c r="F132" t="s">
        <v>629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629</v>
      </c>
      <c r="F133" t="s">
        <v>629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629</v>
      </c>
      <c r="F134" t="s">
        <v>629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629</v>
      </c>
      <c r="F135" t="s">
        <v>629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629</v>
      </c>
      <c r="F136" t="s">
        <v>629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629</v>
      </c>
      <c r="F137" t="s">
        <v>629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629</v>
      </c>
      <c r="F138" t="s">
        <v>629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629</v>
      </c>
      <c r="F139" t="s">
        <v>629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629</v>
      </c>
      <c r="F140" t="s">
        <v>629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629</v>
      </c>
      <c r="F141" t="s">
        <v>629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629</v>
      </c>
      <c r="F142" t="s">
        <v>629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629</v>
      </c>
      <c r="F143" t="s">
        <v>629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629</v>
      </c>
      <c r="F144" t="s">
        <v>629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629</v>
      </c>
      <c r="F145" t="s">
        <v>629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629</v>
      </c>
      <c r="F146" t="s">
        <v>629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629</v>
      </c>
      <c r="F147" t="s">
        <v>629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629</v>
      </c>
      <c r="F148" t="s">
        <v>629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629</v>
      </c>
      <c r="F149" t="s">
        <v>629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629</v>
      </c>
      <c r="F150" t="s">
        <v>629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629</v>
      </c>
      <c r="F151" t="s">
        <v>629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629</v>
      </c>
      <c r="F152" t="s">
        <v>629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629</v>
      </c>
      <c r="F153" t="s">
        <v>629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629</v>
      </c>
      <c r="F154" t="s">
        <v>629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629</v>
      </c>
      <c r="F155" t="s">
        <v>629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629</v>
      </c>
      <c r="F156" t="s">
        <v>629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629</v>
      </c>
      <c r="F157" t="s">
        <v>629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629</v>
      </c>
      <c r="F158" t="s">
        <v>629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629</v>
      </c>
      <c r="F159" t="s">
        <v>629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629</v>
      </c>
      <c r="F160" t="s">
        <v>629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629</v>
      </c>
      <c r="F161" t="s">
        <v>629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629</v>
      </c>
      <c r="F162" t="s">
        <v>629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629</v>
      </c>
      <c r="F163" t="s">
        <v>629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629</v>
      </c>
      <c r="F164" t="s">
        <v>629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629</v>
      </c>
      <c r="F165" t="s">
        <v>629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629</v>
      </c>
      <c r="F166" t="s">
        <v>629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629</v>
      </c>
      <c r="F167" t="s">
        <v>629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629</v>
      </c>
      <c r="F168" t="s">
        <v>629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629</v>
      </c>
      <c r="F169" t="s">
        <v>629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629</v>
      </c>
      <c r="F170" t="s">
        <v>629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629</v>
      </c>
      <c r="F171" t="s">
        <v>629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629</v>
      </c>
      <c r="F172" t="s">
        <v>629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629</v>
      </c>
      <c r="F173" t="s">
        <v>629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629</v>
      </c>
      <c r="F174" t="s">
        <v>629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629</v>
      </c>
      <c r="F175" t="s">
        <v>629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629</v>
      </c>
      <c r="F176" t="s">
        <v>629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629</v>
      </c>
      <c r="F177" t="s">
        <v>629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629</v>
      </c>
      <c r="F178" t="s">
        <v>629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629</v>
      </c>
      <c r="F179" t="s">
        <v>629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629</v>
      </c>
      <c r="F180" t="s">
        <v>629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629</v>
      </c>
      <c r="F181" t="s">
        <v>629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629</v>
      </c>
      <c r="F182" t="s">
        <v>629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629</v>
      </c>
      <c r="F183" t="s">
        <v>629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630</v>
      </c>
      <c r="C4" t="s">
        <v>630</v>
      </c>
    </row>
    <row r="5" spans="1:3" x14ac:dyDescent="0.25">
      <c r="A5">
        <v>0</v>
      </c>
      <c r="B5" t="s">
        <v>630</v>
      </c>
      <c r="C5" t="s">
        <v>630</v>
      </c>
    </row>
    <row r="6" spans="1:3" x14ac:dyDescent="0.25">
      <c r="A6">
        <v>0</v>
      </c>
      <c r="B6" t="s">
        <v>630</v>
      </c>
      <c r="C6" t="s">
        <v>630</v>
      </c>
    </row>
    <row r="7" spans="1:3" x14ac:dyDescent="0.25">
      <c r="A7">
        <v>0</v>
      </c>
      <c r="B7" t="s">
        <v>630</v>
      </c>
      <c r="C7" t="s">
        <v>630</v>
      </c>
    </row>
    <row r="8" spans="1:3" x14ac:dyDescent="0.25">
      <c r="A8">
        <v>0</v>
      </c>
      <c r="B8" t="s">
        <v>630</v>
      </c>
      <c r="C8" t="s">
        <v>630</v>
      </c>
    </row>
    <row r="9" spans="1:3" x14ac:dyDescent="0.25">
      <c r="A9">
        <v>0</v>
      </c>
      <c r="B9" t="s">
        <v>630</v>
      </c>
      <c r="C9" t="s">
        <v>630</v>
      </c>
    </row>
    <row r="10" spans="1:3" x14ac:dyDescent="0.25">
      <c r="A10">
        <v>0</v>
      </c>
      <c r="B10" t="s">
        <v>630</v>
      </c>
      <c r="C10" t="s">
        <v>630</v>
      </c>
    </row>
    <row r="11" spans="1:3" x14ac:dyDescent="0.25">
      <c r="A11">
        <v>0</v>
      </c>
      <c r="B11" t="s">
        <v>630</v>
      </c>
      <c r="C11" t="s">
        <v>630</v>
      </c>
    </row>
    <row r="12" spans="1:3" x14ac:dyDescent="0.25">
      <c r="A12">
        <v>0</v>
      </c>
      <c r="B12" t="s">
        <v>630</v>
      </c>
      <c r="C12" t="s">
        <v>630</v>
      </c>
    </row>
    <row r="13" spans="1:3" x14ac:dyDescent="0.25">
      <c r="A13">
        <v>0</v>
      </c>
      <c r="B13" t="s">
        <v>630</v>
      </c>
      <c r="C13" t="s">
        <v>630</v>
      </c>
    </row>
    <row r="14" spans="1:3" x14ac:dyDescent="0.25">
      <c r="A14">
        <v>0</v>
      </c>
      <c r="B14" t="s">
        <v>630</v>
      </c>
      <c r="C14" t="s">
        <v>630</v>
      </c>
    </row>
    <row r="15" spans="1:3" x14ac:dyDescent="0.25">
      <c r="A15">
        <v>0</v>
      </c>
      <c r="B15" t="s">
        <v>630</v>
      </c>
      <c r="C15" t="s">
        <v>630</v>
      </c>
    </row>
    <row r="16" spans="1:3" x14ac:dyDescent="0.25">
      <c r="A16">
        <v>0</v>
      </c>
      <c r="B16" t="s">
        <v>630</v>
      </c>
      <c r="C16" t="s">
        <v>630</v>
      </c>
    </row>
    <row r="17" spans="1:3" x14ac:dyDescent="0.25">
      <c r="A17">
        <v>0</v>
      </c>
      <c r="B17" t="s">
        <v>630</v>
      </c>
      <c r="C17" t="s">
        <v>630</v>
      </c>
    </row>
    <row r="18" spans="1:3" x14ac:dyDescent="0.25">
      <c r="A18">
        <v>0</v>
      </c>
      <c r="B18" t="s">
        <v>630</v>
      </c>
      <c r="C18" t="s">
        <v>630</v>
      </c>
    </row>
    <row r="19" spans="1:3" x14ac:dyDescent="0.25">
      <c r="A19">
        <v>0</v>
      </c>
      <c r="B19" t="s">
        <v>630</v>
      </c>
      <c r="C19" t="s">
        <v>630</v>
      </c>
    </row>
    <row r="20" spans="1:3" x14ac:dyDescent="0.25">
      <c r="A20">
        <v>0</v>
      </c>
      <c r="B20" t="s">
        <v>630</v>
      </c>
      <c r="C20" t="s">
        <v>630</v>
      </c>
    </row>
    <row r="21" spans="1:3" x14ac:dyDescent="0.25">
      <c r="A21">
        <v>0</v>
      </c>
      <c r="B21" t="s">
        <v>630</v>
      </c>
      <c r="C21" t="s">
        <v>630</v>
      </c>
    </row>
    <row r="22" spans="1:3" x14ac:dyDescent="0.25">
      <c r="A22">
        <v>0</v>
      </c>
      <c r="B22" t="s">
        <v>630</v>
      </c>
      <c r="C22" t="s">
        <v>630</v>
      </c>
    </row>
    <row r="23" spans="1:3" x14ac:dyDescent="0.25">
      <c r="A23">
        <v>0</v>
      </c>
      <c r="B23" t="s">
        <v>630</v>
      </c>
      <c r="C23" t="s">
        <v>630</v>
      </c>
    </row>
    <row r="24" spans="1:3" x14ac:dyDescent="0.25">
      <c r="A24">
        <v>0</v>
      </c>
      <c r="B24" t="s">
        <v>630</v>
      </c>
      <c r="C24" t="s">
        <v>630</v>
      </c>
    </row>
    <row r="25" spans="1:3" x14ac:dyDescent="0.25">
      <c r="A25">
        <v>0</v>
      </c>
      <c r="B25" t="s">
        <v>630</v>
      </c>
      <c r="C25" t="s">
        <v>630</v>
      </c>
    </row>
    <row r="26" spans="1:3" x14ac:dyDescent="0.25">
      <c r="A26">
        <v>0</v>
      </c>
      <c r="B26" t="s">
        <v>630</v>
      </c>
      <c r="C26" t="s">
        <v>630</v>
      </c>
    </row>
    <row r="27" spans="1:3" x14ac:dyDescent="0.25">
      <c r="A27">
        <v>0</v>
      </c>
      <c r="B27" t="s">
        <v>630</v>
      </c>
      <c r="C27" t="s">
        <v>630</v>
      </c>
    </row>
    <row r="28" spans="1:3" x14ac:dyDescent="0.25">
      <c r="A28">
        <v>0</v>
      </c>
      <c r="B28" t="s">
        <v>630</v>
      </c>
      <c r="C28" t="s">
        <v>630</v>
      </c>
    </row>
    <row r="29" spans="1:3" x14ac:dyDescent="0.25">
      <c r="A29">
        <v>0</v>
      </c>
      <c r="B29" t="s">
        <v>630</v>
      </c>
      <c r="C29" t="s">
        <v>630</v>
      </c>
    </row>
    <row r="30" spans="1:3" x14ac:dyDescent="0.25">
      <c r="A30">
        <v>0</v>
      </c>
      <c r="B30" t="s">
        <v>630</v>
      </c>
      <c r="C30" t="s">
        <v>630</v>
      </c>
    </row>
    <row r="31" spans="1:3" x14ac:dyDescent="0.25">
      <c r="A31">
        <v>0</v>
      </c>
      <c r="B31" t="s">
        <v>630</v>
      </c>
      <c r="C31" t="s">
        <v>630</v>
      </c>
    </row>
    <row r="32" spans="1:3" x14ac:dyDescent="0.25">
      <c r="A32">
        <v>0</v>
      </c>
      <c r="B32" t="s">
        <v>630</v>
      </c>
      <c r="C32" t="s">
        <v>630</v>
      </c>
    </row>
    <row r="33" spans="1:3" x14ac:dyDescent="0.25">
      <c r="A33">
        <v>0</v>
      </c>
      <c r="B33" t="s">
        <v>630</v>
      </c>
      <c r="C33" t="s">
        <v>630</v>
      </c>
    </row>
    <row r="34" spans="1:3" x14ac:dyDescent="0.25">
      <c r="A34">
        <v>0</v>
      </c>
      <c r="B34" t="s">
        <v>630</v>
      </c>
      <c r="C34" t="s">
        <v>630</v>
      </c>
    </row>
    <row r="35" spans="1:3" x14ac:dyDescent="0.25">
      <c r="A35">
        <v>0</v>
      </c>
      <c r="B35" t="s">
        <v>630</v>
      </c>
      <c r="C35" t="s">
        <v>630</v>
      </c>
    </row>
    <row r="36" spans="1:3" x14ac:dyDescent="0.25">
      <c r="A36">
        <v>0</v>
      </c>
      <c r="B36" t="s">
        <v>630</v>
      </c>
      <c r="C36" t="s">
        <v>630</v>
      </c>
    </row>
    <row r="37" spans="1:3" x14ac:dyDescent="0.25">
      <c r="A37">
        <v>0</v>
      </c>
      <c r="B37" t="s">
        <v>630</v>
      </c>
      <c r="C37" t="s">
        <v>630</v>
      </c>
    </row>
    <row r="38" spans="1:3" x14ac:dyDescent="0.25">
      <c r="A38">
        <v>0</v>
      </c>
      <c r="B38" t="s">
        <v>630</v>
      </c>
      <c r="C38" t="s">
        <v>630</v>
      </c>
    </row>
    <row r="39" spans="1:3" x14ac:dyDescent="0.25">
      <c r="A39">
        <v>0</v>
      </c>
      <c r="B39" t="s">
        <v>630</v>
      </c>
      <c r="C39" t="s">
        <v>630</v>
      </c>
    </row>
    <row r="40" spans="1:3" x14ac:dyDescent="0.25">
      <c r="A40">
        <v>0</v>
      </c>
      <c r="B40" t="s">
        <v>630</v>
      </c>
      <c r="C40" t="s">
        <v>630</v>
      </c>
    </row>
    <row r="41" spans="1:3" x14ac:dyDescent="0.25">
      <c r="A41">
        <v>0</v>
      </c>
      <c r="B41" t="s">
        <v>630</v>
      </c>
      <c r="C41" t="s">
        <v>630</v>
      </c>
    </row>
    <row r="42" spans="1:3" x14ac:dyDescent="0.25">
      <c r="A42">
        <v>0</v>
      </c>
      <c r="B42" t="s">
        <v>630</v>
      </c>
      <c r="C42" t="s">
        <v>630</v>
      </c>
    </row>
    <row r="43" spans="1:3" x14ac:dyDescent="0.25">
      <c r="A43">
        <v>0</v>
      </c>
      <c r="B43" t="s">
        <v>630</v>
      </c>
      <c r="C43" t="s">
        <v>630</v>
      </c>
    </row>
    <row r="44" spans="1:3" x14ac:dyDescent="0.25">
      <c r="A44">
        <v>0</v>
      </c>
      <c r="B44" t="s">
        <v>630</v>
      </c>
      <c r="C44" t="s">
        <v>630</v>
      </c>
    </row>
    <row r="45" spans="1:3" x14ac:dyDescent="0.25">
      <c r="A45">
        <v>0</v>
      </c>
      <c r="B45" t="s">
        <v>630</v>
      </c>
      <c r="C45" t="s">
        <v>630</v>
      </c>
    </row>
    <row r="46" spans="1:3" x14ac:dyDescent="0.25">
      <c r="A46">
        <v>0</v>
      </c>
      <c r="B46" t="s">
        <v>630</v>
      </c>
      <c r="C46" t="s">
        <v>630</v>
      </c>
    </row>
    <row r="47" spans="1:3" x14ac:dyDescent="0.25">
      <c r="A47">
        <v>0</v>
      </c>
      <c r="B47" t="s">
        <v>630</v>
      </c>
      <c r="C47" t="s">
        <v>630</v>
      </c>
    </row>
    <row r="48" spans="1:3" x14ac:dyDescent="0.25">
      <c r="A48">
        <v>0</v>
      </c>
      <c r="B48" t="s">
        <v>630</v>
      </c>
      <c r="C48" t="s">
        <v>630</v>
      </c>
    </row>
    <row r="49" spans="1:3" x14ac:dyDescent="0.25">
      <c r="A49">
        <v>0</v>
      </c>
      <c r="B49" t="s">
        <v>630</v>
      </c>
      <c r="C49" t="s">
        <v>630</v>
      </c>
    </row>
    <row r="50" spans="1:3" x14ac:dyDescent="0.25">
      <c r="A50">
        <v>0</v>
      </c>
      <c r="B50" t="s">
        <v>630</v>
      </c>
      <c r="C50" t="s">
        <v>630</v>
      </c>
    </row>
    <row r="51" spans="1:3" x14ac:dyDescent="0.25">
      <c r="A51">
        <v>0</v>
      </c>
      <c r="B51" t="s">
        <v>630</v>
      </c>
      <c r="C51" t="s">
        <v>630</v>
      </c>
    </row>
    <row r="52" spans="1:3" x14ac:dyDescent="0.25">
      <c r="A52">
        <v>0</v>
      </c>
      <c r="B52" t="s">
        <v>630</v>
      </c>
      <c r="C52" t="s">
        <v>630</v>
      </c>
    </row>
    <row r="53" spans="1:3" x14ac:dyDescent="0.25">
      <c r="A53">
        <v>0</v>
      </c>
      <c r="B53" t="s">
        <v>630</v>
      </c>
      <c r="C53" t="s">
        <v>630</v>
      </c>
    </row>
    <row r="54" spans="1:3" x14ac:dyDescent="0.25">
      <c r="A54">
        <v>0</v>
      </c>
      <c r="B54" t="s">
        <v>630</v>
      </c>
      <c r="C54" t="s">
        <v>630</v>
      </c>
    </row>
    <row r="55" spans="1:3" x14ac:dyDescent="0.25">
      <c r="A55">
        <v>0</v>
      </c>
      <c r="B55" t="s">
        <v>630</v>
      </c>
      <c r="C55" t="s">
        <v>630</v>
      </c>
    </row>
    <row r="56" spans="1:3" x14ac:dyDescent="0.25">
      <c r="A56">
        <v>0</v>
      </c>
      <c r="B56" t="s">
        <v>630</v>
      </c>
      <c r="C56" t="s">
        <v>630</v>
      </c>
    </row>
    <row r="57" spans="1:3" x14ac:dyDescent="0.25">
      <c r="A57">
        <v>0</v>
      </c>
      <c r="B57" t="s">
        <v>630</v>
      </c>
      <c r="C57" t="s">
        <v>630</v>
      </c>
    </row>
    <row r="58" spans="1:3" x14ac:dyDescent="0.25">
      <c r="A58">
        <v>0</v>
      </c>
      <c r="B58" t="s">
        <v>630</v>
      </c>
      <c r="C58" t="s">
        <v>630</v>
      </c>
    </row>
    <row r="59" spans="1:3" x14ac:dyDescent="0.25">
      <c r="A59">
        <v>0</v>
      </c>
      <c r="B59" t="s">
        <v>630</v>
      </c>
      <c r="C59" t="s">
        <v>630</v>
      </c>
    </row>
    <row r="60" spans="1:3" x14ac:dyDescent="0.25">
      <c r="A60">
        <v>0</v>
      </c>
      <c r="B60" t="s">
        <v>630</v>
      </c>
      <c r="C60" t="s">
        <v>630</v>
      </c>
    </row>
    <row r="61" spans="1:3" x14ac:dyDescent="0.25">
      <c r="A61">
        <v>0</v>
      </c>
      <c r="B61" t="s">
        <v>630</v>
      </c>
      <c r="C61" t="s">
        <v>630</v>
      </c>
    </row>
    <row r="62" spans="1:3" x14ac:dyDescent="0.25">
      <c r="A62">
        <v>0</v>
      </c>
      <c r="B62" t="s">
        <v>630</v>
      </c>
      <c r="C62" t="s">
        <v>630</v>
      </c>
    </row>
    <row r="63" spans="1:3" x14ac:dyDescent="0.25">
      <c r="A63">
        <v>0</v>
      </c>
      <c r="B63" t="s">
        <v>630</v>
      </c>
      <c r="C63" t="s">
        <v>630</v>
      </c>
    </row>
    <row r="64" spans="1:3" x14ac:dyDescent="0.25">
      <c r="A64">
        <v>0</v>
      </c>
      <c r="B64" t="s">
        <v>630</v>
      </c>
      <c r="C64" t="s">
        <v>630</v>
      </c>
    </row>
    <row r="65" spans="1:3" x14ac:dyDescent="0.25">
      <c r="A65">
        <v>0</v>
      </c>
      <c r="B65" t="s">
        <v>630</v>
      </c>
      <c r="C65" t="s">
        <v>630</v>
      </c>
    </row>
    <row r="66" spans="1:3" x14ac:dyDescent="0.25">
      <c r="A66">
        <v>0</v>
      </c>
      <c r="B66" t="s">
        <v>630</v>
      </c>
      <c r="C66" t="s">
        <v>630</v>
      </c>
    </row>
    <row r="67" spans="1:3" x14ac:dyDescent="0.25">
      <c r="A67">
        <v>0</v>
      </c>
      <c r="B67" t="s">
        <v>630</v>
      </c>
      <c r="C67" t="s">
        <v>630</v>
      </c>
    </row>
    <row r="68" spans="1:3" x14ac:dyDescent="0.25">
      <c r="A68">
        <v>0</v>
      </c>
      <c r="B68" t="s">
        <v>630</v>
      </c>
      <c r="C68" t="s">
        <v>630</v>
      </c>
    </row>
    <row r="69" spans="1:3" x14ac:dyDescent="0.25">
      <c r="A69">
        <v>0</v>
      </c>
      <c r="B69" t="s">
        <v>630</v>
      </c>
      <c r="C69" t="s">
        <v>630</v>
      </c>
    </row>
    <row r="70" spans="1:3" x14ac:dyDescent="0.25">
      <c r="A70">
        <v>0</v>
      </c>
      <c r="B70" t="s">
        <v>630</v>
      </c>
      <c r="C70" t="s">
        <v>630</v>
      </c>
    </row>
    <row r="71" spans="1:3" x14ac:dyDescent="0.25">
      <c r="A71">
        <v>0</v>
      </c>
      <c r="B71" t="s">
        <v>630</v>
      </c>
      <c r="C71" t="s">
        <v>630</v>
      </c>
    </row>
    <row r="72" spans="1:3" x14ac:dyDescent="0.25">
      <c r="A72">
        <v>0</v>
      </c>
      <c r="B72" t="s">
        <v>630</v>
      </c>
      <c r="C72" t="s">
        <v>630</v>
      </c>
    </row>
    <row r="73" spans="1:3" x14ac:dyDescent="0.25">
      <c r="A73">
        <v>0</v>
      </c>
      <c r="B73" t="s">
        <v>630</v>
      </c>
      <c r="C73" t="s">
        <v>630</v>
      </c>
    </row>
    <row r="74" spans="1:3" x14ac:dyDescent="0.25">
      <c r="A74">
        <v>0</v>
      </c>
      <c r="B74" t="s">
        <v>630</v>
      </c>
      <c r="C74" t="s">
        <v>630</v>
      </c>
    </row>
    <row r="75" spans="1:3" x14ac:dyDescent="0.25">
      <c r="A75">
        <v>0</v>
      </c>
      <c r="B75" t="s">
        <v>630</v>
      </c>
      <c r="C75" t="s">
        <v>630</v>
      </c>
    </row>
    <row r="76" spans="1:3" x14ac:dyDescent="0.25">
      <c r="A76">
        <v>0</v>
      </c>
      <c r="B76" t="s">
        <v>630</v>
      </c>
      <c r="C76" t="s">
        <v>630</v>
      </c>
    </row>
    <row r="77" spans="1:3" x14ac:dyDescent="0.25">
      <c r="A77">
        <v>0</v>
      </c>
      <c r="B77" t="s">
        <v>630</v>
      </c>
      <c r="C77" t="s">
        <v>630</v>
      </c>
    </row>
    <row r="78" spans="1:3" x14ac:dyDescent="0.25">
      <c r="A78">
        <v>0</v>
      </c>
      <c r="B78" t="s">
        <v>630</v>
      </c>
      <c r="C78" t="s">
        <v>630</v>
      </c>
    </row>
    <row r="79" spans="1:3" x14ac:dyDescent="0.25">
      <c r="A79">
        <v>0</v>
      </c>
      <c r="B79" t="s">
        <v>630</v>
      </c>
      <c r="C79" t="s">
        <v>630</v>
      </c>
    </row>
    <row r="80" spans="1:3" x14ac:dyDescent="0.25">
      <c r="A80">
        <v>0</v>
      </c>
      <c r="B80" t="s">
        <v>630</v>
      </c>
      <c r="C80" t="s">
        <v>630</v>
      </c>
    </row>
    <row r="81" spans="1:3" x14ac:dyDescent="0.25">
      <c r="A81">
        <v>0</v>
      </c>
      <c r="B81" t="s">
        <v>630</v>
      </c>
      <c r="C81" t="s">
        <v>630</v>
      </c>
    </row>
    <row r="82" spans="1:3" x14ac:dyDescent="0.25">
      <c r="A82">
        <v>0</v>
      </c>
      <c r="B82" t="s">
        <v>630</v>
      </c>
      <c r="C82" t="s">
        <v>630</v>
      </c>
    </row>
    <row r="83" spans="1:3" x14ac:dyDescent="0.25">
      <c r="A83">
        <v>0</v>
      </c>
      <c r="B83" t="s">
        <v>630</v>
      </c>
      <c r="C83" t="s">
        <v>630</v>
      </c>
    </row>
    <row r="84" spans="1:3" x14ac:dyDescent="0.25">
      <c r="A84">
        <v>0</v>
      </c>
      <c r="B84" t="s">
        <v>630</v>
      </c>
      <c r="C84" t="s">
        <v>630</v>
      </c>
    </row>
    <row r="85" spans="1:3" x14ac:dyDescent="0.25">
      <c r="A85">
        <v>0</v>
      </c>
      <c r="B85" t="s">
        <v>630</v>
      </c>
      <c r="C85" t="s">
        <v>630</v>
      </c>
    </row>
    <row r="86" spans="1:3" x14ac:dyDescent="0.25">
      <c r="A86">
        <v>0</v>
      </c>
      <c r="B86" t="s">
        <v>630</v>
      </c>
      <c r="C86" t="s">
        <v>630</v>
      </c>
    </row>
    <row r="87" spans="1:3" x14ac:dyDescent="0.25">
      <c r="A87">
        <v>0</v>
      </c>
      <c r="B87" t="s">
        <v>630</v>
      </c>
      <c r="C87" t="s">
        <v>630</v>
      </c>
    </row>
    <row r="88" spans="1:3" x14ac:dyDescent="0.25">
      <c r="A88">
        <v>0</v>
      </c>
      <c r="B88" t="s">
        <v>630</v>
      </c>
      <c r="C88" t="s">
        <v>630</v>
      </c>
    </row>
    <row r="89" spans="1:3" x14ac:dyDescent="0.25">
      <c r="A89">
        <v>0</v>
      </c>
      <c r="B89" t="s">
        <v>630</v>
      </c>
      <c r="C89" t="s">
        <v>630</v>
      </c>
    </row>
    <row r="90" spans="1:3" x14ac:dyDescent="0.25">
      <c r="A90">
        <v>0</v>
      </c>
      <c r="B90" t="s">
        <v>630</v>
      </c>
      <c r="C90" t="s">
        <v>630</v>
      </c>
    </row>
    <row r="91" spans="1:3" x14ac:dyDescent="0.25">
      <c r="A91">
        <v>0</v>
      </c>
      <c r="B91" t="s">
        <v>630</v>
      </c>
      <c r="C91" t="s">
        <v>630</v>
      </c>
    </row>
    <row r="92" spans="1:3" x14ac:dyDescent="0.25">
      <c r="A92">
        <v>0</v>
      </c>
      <c r="B92" t="s">
        <v>630</v>
      </c>
      <c r="C92" t="s">
        <v>630</v>
      </c>
    </row>
    <row r="93" spans="1:3" x14ac:dyDescent="0.25">
      <c r="A93">
        <v>0</v>
      </c>
      <c r="B93" t="s">
        <v>630</v>
      </c>
      <c r="C93" t="s">
        <v>630</v>
      </c>
    </row>
    <row r="94" spans="1:3" x14ac:dyDescent="0.25">
      <c r="A94">
        <v>0</v>
      </c>
      <c r="B94" t="s">
        <v>630</v>
      </c>
      <c r="C94" t="s">
        <v>630</v>
      </c>
    </row>
    <row r="95" spans="1:3" x14ac:dyDescent="0.25">
      <c r="A95">
        <v>0</v>
      </c>
      <c r="B95" t="s">
        <v>630</v>
      </c>
      <c r="C95" t="s">
        <v>630</v>
      </c>
    </row>
    <row r="96" spans="1:3" x14ac:dyDescent="0.25">
      <c r="A96">
        <v>0</v>
      </c>
      <c r="B96" t="s">
        <v>630</v>
      </c>
      <c r="C96" t="s">
        <v>630</v>
      </c>
    </row>
    <row r="97" spans="1:3" x14ac:dyDescent="0.25">
      <c r="A97">
        <v>0</v>
      </c>
      <c r="B97" t="s">
        <v>630</v>
      </c>
      <c r="C97" t="s">
        <v>630</v>
      </c>
    </row>
    <row r="98" spans="1:3" x14ac:dyDescent="0.25">
      <c r="A98">
        <v>0</v>
      </c>
      <c r="B98" t="s">
        <v>630</v>
      </c>
      <c r="C98" t="s">
        <v>630</v>
      </c>
    </row>
    <row r="99" spans="1:3" x14ac:dyDescent="0.25">
      <c r="A99">
        <v>0</v>
      </c>
      <c r="B99" t="s">
        <v>630</v>
      </c>
      <c r="C99" t="s">
        <v>630</v>
      </c>
    </row>
    <row r="100" spans="1:3" x14ac:dyDescent="0.25">
      <c r="A100">
        <v>0</v>
      </c>
      <c r="B100" t="s">
        <v>630</v>
      </c>
      <c r="C100" t="s">
        <v>630</v>
      </c>
    </row>
    <row r="101" spans="1:3" x14ac:dyDescent="0.25">
      <c r="A101">
        <v>0</v>
      </c>
      <c r="B101" t="s">
        <v>630</v>
      </c>
      <c r="C101" t="s">
        <v>630</v>
      </c>
    </row>
    <row r="102" spans="1:3" x14ac:dyDescent="0.25">
      <c r="A102">
        <v>0</v>
      </c>
      <c r="B102" t="s">
        <v>630</v>
      </c>
      <c r="C102" t="s">
        <v>630</v>
      </c>
    </row>
    <row r="103" spans="1:3" x14ac:dyDescent="0.25">
      <c r="A103">
        <v>0</v>
      </c>
      <c r="B103" t="s">
        <v>630</v>
      </c>
      <c r="C103" t="s">
        <v>630</v>
      </c>
    </row>
    <row r="104" spans="1:3" x14ac:dyDescent="0.25">
      <c r="A104">
        <v>0</v>
      </c>
      <c r="B104" t="s">
        <v>630</v>
      </c>
      <c r="C104" t="s">
        <v>630</v>
      </c>
    </row>
    <row r="105" spans="1:3" x14ac:dyDescent="0.25">
      <c r="A105">
        <v>0</v>
      </c>
      <c r="B105" t="s">
        <v>630</v>
      </c>
      <c r="C105" t="s">
        <v>630</v>
      </c>
    </row>
    <row r="106" spans="1:3" x14ac:dyDescent="0.25">
      <c r="A106">
        <v>0</v>
      </c>
      <c r="B106" t="s">
        <v>630</v>
      </c>
      <c r="C106" t="s">
        <v>630</v>
      </c>
    </row>
    <row r="107" spans="1:3" x14ac:dyDescent="0.25">
      <c r="A107">
        <v>0</v>
      </c>
      <c r="B107" t="s">
        <v>630</v>
      </c>
      <c r="C107" t="s">
        <v>630</v>
      </c>
    </row>
    <row r="108" spans="1:3" x14ac:dyDescent="0.25">
      <c r="A108">
        <v>0</v>
      </c>
      <c r="B108" t="s">
        <v>630</v>
      </c>
      <c r="C108" t="s">
        <v>630</v>
      </c>
    </row>
    <row r="109" spans="1:3" x14ac:dyDescent="0.25">
      <c r="A109">
        <v>0</v>
      </c>
      <c r="B109" t="s">
        <v>630</v>
      </c>
      <c r="C109" t="s">
        <v>630</v>
      </c>
    </row>
    <row r="110" spans="1:3" x14ac:dyDescent="0.25">
      <c r="A110">
        <v>0</v>
      </c>
      <c r="B110" t="s">
        <v>630</v>
      </c>
      <c r="C110" t="s">
        <v>630</v>
      </c>
    </row>
    <row r="111" spans="1:3" x14ac:dyDescent="0.25">
      <c r="A111">
        <v>0</v>
      </c>
      <c r="B111" t="s">
        <v>630</v>
      </c>
      <c r="C111" t="s">
        <v>630</v>
      </c>
    </row>
    <row r="112" spans="1:3" x14ac:dyDescent="0.25">
      <c r="A112">
        <v>0</v>
      </c>
      <c r="B112" t="s">
        <v>630</v>
      </c>
      <c r="C112" t="s">
        <v>630</v>
      </c>
    </row>
    <row r="113" spans="1:3" x14ac:dyDescent="0.25">
      <c r="A113">
        <v>0</v>
      </c>
      <c r="B113" t="s">
        <v>630</v>
      </c>
      <c r="C113" t="s">
        <v>630</v>
      </c>
    </row>
    <row r="114" spans="1:3" x14ac:dyDescent="0.25">
      <c r="A114">
        <v>0</v>
      </c>
      <c r="B114" t="s">
        <v>630</v>
      </c>
      <c r="C114" t="s">
        <v>630</v>
      </c>
    </row>
    <row r="115" spans="1:3" x14ac:dyDescent="0.25">
      <c r="A115">
        <v>0</v>
      </c>
      <c r="B115" t="s">
        <v>630</v>
      </c>
      <c r="C115" t="s">
        <v>630</v>
      </c>
    </row>
    <row r="116" spans="1:3" x14ac:dyDescent="0.25">
      <c r="A116">
        <v>0</v>
      </c>
      <c r="B116" t="s">
        <v>630</v>
      </c>
      <c r="C116" t="s">
        <v>630</v>
      </c>
    </row>
    <row r="117" spans="1:3" x14ac:dyDescent="0.25">
      <c r="A117">
        <v>0</v>
      </c>
      <c r="B117" t="s">
        <v>630</v>
      </c>
      <c r="C117" t="s">
        <v>630</v>
      </c>
    </row>
    <row r="118" spans="1:3" x14ac:dyDescent="0.25">
      <c r="A118">
        <v>0</v>
      </c>
      <c r="B118" t="s">
        <v>630</v>
      </c>
      <c r="C118" t="s">
        <v>630</v>
      </c>
    </row>
    <row r="119" spans="1:3" x14ac:dyDescent="0.25">
      <c r="A119">
        <v>0</v>
      </c>
      <c r="B119" t="s">
        <v>630</v>
      </c>
      <c r="C119" t="s">
        <v>630</v>
      </c>
    </row>
    <row r="120" spans="1:3" x14ac:dyDescent="0.25">
      <c r="A120">
        <v>0</v>
      </c>
      <c r="B120" t="s">
        <v>630</v>
      </c>
      <c r="C120" t="s">
        <v>630</v>
      </c>
    </row>
    <row r="121" spans="1:3" x14ac:dyDescent="0.25">
      <c r="A121">
        <v>0</v>
      </c>
      <c r="B121" t="s">
        <v>630</v>
      </c>
      <c r="C121" t="s">
        <v>630</v>
      </c>
    </row>
    <row r="122" spans="1:3" x14ac:dyDescent="0.25">
      <c r="A122">
        <v>0</v>
      </c>
      <c r="B122" t="s">
        <v>630</v>
      </c>
      <c r="C122" t="s">
        <v>630</v>
      </c>
    </row>
    <row r="123" spans="1:3" x14ac:dyDescent="0.25">
      <c r="A123">
        <v>0</v>
      </c>
      <c r="B123" t="s">
        <v>630</v>
      </c>
      <c r="C123" t="s">
        <v>630</v>
      </c>
    </row>
    <row r="124" spans="1:3" x14ac:dyDescent="0.25">
      <c r="A124">
        <v>0</v>
      </c>
      <c r="B124" t="s">
        <v>630</v>
      </c>
      <c r="C124" t="s">
        <v>630</v>
      </c>
    </row>
    <row r="125" spans="1:3" x14ac:dyDescent="0.25">
      <c r="A125">
        <v>0</v>
      </c>
      <c r="B125" t="s">
        <v>630</v>
      </c>
      <c r="C125" t="s">
        <v>630</v>
      </c>
    </row>
    <row r="126" spans="1:3" x14ac:dyDescent="0.25">
      <c r="A126">
        <v>0</v>
      </c>
      <c r="B126" t="s">
        <v>630</v>
      </c>
      <c r="C126" t="s">
        <v>630</v>
      </c>
    </row>
    <row r="127" spans="1:3" x14ac:dyDescent="0.25">
      <c r="A127">
        <v>0</v>
      </c>
      <c r="B127" t="s">
        <v>630</v>
      </c>
      <c r="C127" t="s">
        <v>630</v>
      </c>
    </row>
    <row r="128" spans="1:3" x14ac:dyDescent="0.25">
      <c r="A128">
        <v>0</v>
      </c>
      <c r="B128" t="s">
        <v>630</v>
      </c>
      <c r="C128" t="s">
        <v>630</v>
      </c>
    </row>
    <row r="129" spans="1:3" x14ac:dyDescent="0.25">
      <c r="A129">
        <v>0</v>
      </c>
      <c r="B129" t="s">
        <v>630</v>
      </c>
      <c r="C129" t="s">
        <v>630</v>
      </c>
    </row>
    <row r="130" spans="1:3" x14ac:dyDescent="0.25">
      <c r="A130">
        <v>0</v>
      </c>
      <c r="B130" t="s">
        <v>630</v>
      </c>
      <c r="C130" t="s">
        <v>630</v>
      </c>
    </row>
    <row r="131" spans="1:3" x14ac:dyDescent="0.25">
      <c r="A131">
        <v>0</v>
      </c>
      <c r="B131" t="s">
        <v>630</v>
      </c>
      <c r="C131" t="s">
        <v>630</v>
      </c>
    </row>
    <row r="132" spans="1:3" x14ac:dyDescent="0.25">
      <c r="A132">
        <v>0</v>
      </c>
      <c r="B132" t="s">
        <v>630</v>
      </c>
      <c r="C132" t="s">
        <v>630</v>
      </c>
    </row>
    <row r="133" spans="1:3" x14ac:dyDescent="0.25">
      <c r="A133">
        <v>0</v>
      </c>
      <c r="B133" t="s">
        <v>630</v>
      </c>
      <c r="C133" t="s">
        <v>630</v>
      </c>
    </row>
    <row r="134" spans="1:3" x14ac:dyDescent="0.25">
      <c r="A134">
        <v>0</v>
      </c>
      <c r="B134" t="s">
        <v>630</v>
      </c>
      <c r="C134" t="s">
        <v>630</v>
      </c>
    </row>
    <row r="135" spans="1:3" x14ac:dyDescent="0.25">
      <c r="A135">
        <v>0</v>
      </c>
      <c r="B135" t="s">
        <v>630</v>
      </c>
      <c r="C135" t="s">
        <v>630</v>
      </c>
    </row>
    <row r="136" spans="1:3" x14ac:dyDescent="0.25">
      <c r="A136">
        <v>0</v>
      </c>
      <c r="B136" t="s">
        <v>630</v>
      </c>
      <c r="C136" t="s">
        <v>630</v>
      </c>
    </row>
    <row r="137" spans="1:3" x14ac:dyDescent="0.25">
      <c r="A137">
        <v>0</v>
      </c>
      <c r="B137" t="s">
        <v>630</v>
      </c>
      <c r="C137" t="s">
        <v>630</v>
      </c>
    </row>
    <row r="138" spans="1:3" x14ac:dyDescent="0.25">
      <c r="A138">
        <v>0</v>
      </c>
      <c r="B138" t="s">
        <v>630</v>
      </c>
      <c r="C138" t="s">
        <v>630</v>
      </c>
    </row>
    <row r="139" spans="1:3" x14ac:dyDescent="0.25">
      <c r="A139">
        <v>0</v>
      </c>
      <c r="B139" t="s">
        <v>630</v>
      </c>
      <c r="C139" t="s">
        <v>630</v>
      </c>
    </row>
    <row r="140" spans="1:3" x14ac:dyDescent="0.25">
      <c r="A140">
        <v>0</v>
      </c>
      <c r="B140" t="s">
        <v>630</v>
      </c>
      <c r="C140" t="s">
        <v>630</v>
      </c>
    </row>
    <row r="141" spans="1:3" x14ac:dyDescent="0.25">
      <c r="A141">
        <v>0</v>
      </c>
      <c r="B141" t="s">
        <v>630</v>
      </c>
      <c r="C141" t="s">
        <v>630</v>
      </c>
    </row>
    <row r="142" spans="1:3" x14ac:dyDescent="0.25">
      <c r="A142">
        <v>0</v>
      </c>
      <c r="B142" t="s">
        <v>630</v>
      </c>
      <c r="C142" t="s">
        <v>630</v>
      </c>
    </row>
    <row r="143" spans="1:3" x14ac:dyDescent="0.25">
      <c r="A143">
        <v>0</v>
      </c>
      <c r="B143" t="s">
        <v>630</v>
      </c>
      <c r="C143" t="s">
        <v>630</v>
      </c>
    </row>
    <row r="144" spans="1:3" x14ac:dyDescent="0.25">
      <c r="A144">
        <v>0</v>
      </c>
      <c r="B144" t="s">
        <v>630</v>
      </c>
      <c r="C144" t="s">
        <v>630</v>
      </c>
    </row>
    <row r="145" spans="1:3" x14ac:dyDescent="0.25">
      <c r="A145">
        <v>0</v>
      </c>
      <c r="B145" t="s">
        <v>630</v>
      </c>
      <c r="C145" t="s">
        <v>630</v>
      </c>
    </row>
    <row r="146" spans="1:3" x14ac:dyDescent="0.25">
      <c r="A146">
        <v>0</v>
      </c>
      <c r="B146" t="s">
        <v>630</v>
      </c>
      <c r="C146" t="s">
        <v>630</v>
      </c>
    </row>
    <row r="147" spans="1:3" x14ac:dyDescent="0.25">
      <c r="A147">
        <v>0</v>
      </c>
      <c r="B147" t="s">
        <v>630</v>
      </c>
      <c r="C147" t="s">
        <v>630</v>
      </c>
    </row>
    <row r="148" spans="1:3" x14ac:dyDescent="0.25">
      <c r="A148">
        <v>0</v>
      </c>
      <c r="B148" t="s">
        <v>630</v>
      </c>
      <c r="C148" t="s">
        <v>630</v>
      </c>
    </row>
    <row r="149" spans="1:3" x14ac:dyDescent="0.25">
      <c r="A149">
        <v>0</v>
      </c>
      <c r="B149" t="s">
        <v>630</v>
      </c>
      <c r="C149" t="s">
        <v>630</v>
      </c>
    </row>
    <row r="150" spans="1:3" x14ac:dyDescent="0.25">
      <c r="A150">
        <v>0</v>
      </c>
      <c r="B150" t="s">
        <v>630</v>
      </c>
      <c r="C150" t="s">
        <v>630</v>
      </c>
    </row>
    <row r="151" spans="1:3" x14ac:dyDescent="0.25">
      <c r="A151">
        <v>0</v>
      </c>
      <c r="B151" t="s">
        <v>630</v>
      </c>
      <c r="C151" t="s">
        <v>630</v>
      </c>
    </row>
    <row r="152" spans="1:3" x14ac:dyDescent="0.25">
      <c r="A152">
        <v>0</v>
      </c>
      <c r="B152" t="s">
        <v>630</v>
      </c>
      <c r="C152" t="s">
        <v>630</v>
      </c>
    </row>
    <row r="153" spans="1:3" x14ac:dyDescent="0.25">
      <c r="A153">
        <v>0</v>
      </c>
      <c r="B153" t="s">
        <v>630</v>
      </c>
      <c r="C153" t="s">
        <v>630</v>
      </c>
    </row>
    <row r="154" spans="1:3" x14ac:dyDescent="0.25">
      <c r="A154">
        <v>0</v>
      </c>
      <c r="B154" t="s">
        <v>630</v>
      </c>
      <c r="C154" t="s">
        <v>630</v>
      </c>
    </row>
    <row r="155" spans="1:3" x14ac:dyDescent="0.25">
      <c r="A155">
        <v>0</v>
      </c>
      <c r="B155" t="s">
        <v>630</v>
      </c>
      <c r="C155" t="s">
        <v>630</v>
      </c>
    </row>
    <row r="156" spans="1:3" x14ac:dyDescent="0.25">
      <c r="A156">
        <v>0</v>
      </c>
      <c r="B156" t="s">
        <v>630</v>
      </c>
      <c r="C156" t="s">
        <v>630</v>
      </c>
    </row>
    <row r="157" spans="1:3" x14ac:dyDescent="0.25">
      <c r="A157">
        <v>0</v>
      </c>
      <c r="B157" t="s">
        <v>630</v>
      </c>
      <c r="C157" t="s">
        <v>630</v>
      </c>
    </row>
    <row r="158" spans="1:3" x14ac:dyDescent="0.25">
      <c r="A158">
        <v>0</v>
      </c>
      <c r="B158" t="s">
        <v>630</v>
      </c>
      <c r="C158" t="s">
        <v>630</v>
      </c>
    </row>
    <row r="159" spans="1:3" x14ac:dyDescent="0.25">
      <c r="A159">
        <v>0</v>
      </c>
      <c r="B159" t="s">
        <v>630</v>
      </c>
      <c r="C159" t="s">
        <v>630</v>
      </c>
    </row>
    <row r="160" spans="1:3" x14ac:dyDescent="0.25">
      <c r="A160">
        <v>0</v>
      </c>
      <c r="B160" t="s">
        <v>630</v>
      </c>
      <c r="C160" t="s">
        <v>630</v>
      </c>
    </row>
    <row r="161" spans="1:3" x14ac:dyDescent="0.25">
      <c r="A161">
        <v>0</v>
      </c>
      <c r="B161" t="s">
        <v>630</v>
      </c>
      <c r="C161" t="s">
        <v>630</v>
      </c>
    </row>
    <row r="162" spans="1:3" x14ac:dyDescent="0.25">
      <c r="A162">
        <v>0</v>
      </c>
      <c r="B162" t="s">
        <v>630</v>
      </c>
      <c r="C162" t="s">
        <v>630</v>
      </c>
    </row>
    <row r="163" spans="1:3" x14ac:dyDescent="0.25">
      <c r="A163">
        <v>0</v>
      </c>
      <c r="B163" t="s">
        <v>630</v>
      </c>
      <c r="C163" t="s">
        <v>630</v>
      </c>
    </row>
    <row r="164" spans="1:3" x14ac:dyDescent="0.25">
      <c r="A164">
        <v>0</v>
      </c>
      <c r="B164" t="s">
        <v>630</v>
      </c>
      <c r="C164" t="s">
        <v>630</v>
      </c>
    </row>
    <row r="165" spans="1:3" x14ac:dyDescent="0.25">
      <c r="A165">
        <v>0</v>
      </c>
      <c r="B165" t="s">
        <v>630</v>
      </c>
      <c r="C165" t="s">
        <v>630</v>
      </c>
    </row>
    <row r="166" spans="1:3" x14ac:dyDescent="0.25">
      <c r="A166">
        <v>0</v>
      </c>
      <c r="B166" t="s">
        <v>630</v>
      </c>
      <c r="C166" t="s">
        <v>630</v>
      </c>
    </row>
    <row r="167" spans="1:3" x14ac:dyDescent="0.25">
      <c r="A167">
        <v>0</v>
      </c>
      <c r="B167" t="s">
        <v>630</v>
      </c>
      <c r="C167" t="s">
        <v>630</v>
      </c>
    </row>
    <row r="168" spans="1:3" x14ac:dyDescent="0.25">
      <c r="A168">
        <v>0</v>
      </c>
      <c r="B168" t="s">
        <v>630</v>
      </c>
      <c r="C168" t="s">
        <v>630</v>
      </c>
    </row>
    <row r="169" spans="1:3" x14ac:dyDescent="0.25">
      <c r="A169">
        <v>0</v>
      </c>
      <c r="B169" t="s">
        <v>630</v>
      </c>
      <c r="C169" t="s">
        <v>630</v>
      </c>
    </row>
    <row r="170" spans="1:3" x14ac:dyDescent="0.25">
      <c r="A170">
        <v>0</v>
      </c>
      <c r="B170" t="s">
        <v>630</v>
      </c>
      <c r="C170" t="s">
        <v>630</v>
      </c>
    </row>
    <row r="171" spans="1:3" x14ac:dyDescent="0.25">
      <c r="A171">
        <v>0</v>
      </c>
      <c r="B171" t="s">
        <v>630</v>
      </c>
      <c r="C171" t="s">
        <v>630</v>
      </c>
    </row>
    <row r="172" spans="1:3" x14ac:dyDescent="0.25">
      <c r="A172">
        <v>0</v>
      </c>
      <c r="B172" t="s">
        <v>630</v>
      </c>
      <c r="C172" t="s">
        <v>630</v>
      </c>
    </row>
    <row r="173" spans="1:3" x14ac:dyDescent="0.25">
      <c r="A173">
        <v>0</v>
      </c>
      <c r="B173" t="s">
        <v>630</v>
      </c>
      <c r="C173" t="s">
        <v>630</v>
      </c>
    </row>
    <row r="174" spans="1:3" x14ac:dyDescent="0.25">
      <c r="A174">
        <v>0</v>
      </c>
      <c r="B174" t="s">
        <v>630</v>
      </c>
      <c r="C174" t="s">
        <v>630</v>
      </c>
    </row>
    <row r="175" spans="1:3" x14ac:dyDescent="0.25">
      <c r="A175">
        <v>0</v>
      </c>
      <c r="B175" t="s">
        <v>630</v>
      </c>
      <c r="C175" t="s">
        <v>630</v>
      </c>
    </row>
    <row r="176" spans="1:3" x14ac:dyDescent="0.25">
      <c r="A176">
        <v>0</v>
      </c>
      <c r="B176" t="s">
        <v>630</v>
      </c>
      <c r="C176" t="s">
        <v>630</v>
      </c>
    </row>
    <row r="177" spans="1:3" x14ac:dyDescent="0.25">
      <c r="A177">
        <v>0</v>
      </c>
      <c r="B177" t="s">
        <v>630</v>
      </c>
      <c r="C177" t="s">
        <v>630</v>
      </c>
    </row>
    <row r="178" spans="1:3" x14ac:dyDescent="0.25">
      <c r="A178">
        <v>0</v>
      </c>
      <c r="B178" t="s">
        <v>630</v>
      </c>
      <c r="C178" t="s">
        <v>630</v>
      </c>
    </row>
    <row r="179" spans="1:3" x14ac:dyDescent="0.25">
      <c r="A179">
        <v>0</v>
      </c>
      <c r="B179" t="s">
        <v>630</v>
      </c>
      <c r="C179" t="s">
        <v>630</v>
      </c>
    </row>
    <row r="180" spans="1:3" x14ac:dyDescent="0.25">
      <c r="A180">
        <v>0</v>
      </c>
      <c r="B180" t="s">
        <v>630</v>
      </c>
      <c r="C180" t="s">
        <v>630</v>
      </c>
    </row>
    <row r="181" spans="1:3" x14ac:dyDescent="0.25">
      <c r="A181">
        <v>0</v>
      </c>
      <c r="B181" t="s">
        <v>630</v>
      </c>
      <c r="C181" t="s">
        <v>630</v>
      </c>
    </row>
    <row r="182" spans="1:3" x14ac:dyDescent="0.25">
      <c r="A182">
        <v>0</v>
      </c>
      <c r="B182" t="s">
        <v>630</v>
      </c>
      <c r="C182" t="s">
        <v>630</v>
      </c>
    </row>
    <row r="183" spans="1:3" x14ac:dyDescent="0.25">
      <c r="A183">
        <v>0</v>
      </c>
      <c r="B183" t="s">
        <v>630</v>
      </c>
      <c r="C183" t="s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629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629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629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629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629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629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629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629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629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629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629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629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629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629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629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629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629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629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629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629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629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629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629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629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629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629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629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629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629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629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629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629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629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629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629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629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629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629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629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629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629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629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629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629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629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629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629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629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629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629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629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629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629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629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629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629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629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629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629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629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629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629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629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629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629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629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629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629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629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629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629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629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629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629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629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629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629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629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629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629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629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629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629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629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629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629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629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629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629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629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629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629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629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629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629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629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629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629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629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629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629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629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629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629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629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629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629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629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629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629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629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629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629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629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629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629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629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629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629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629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629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629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629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629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629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629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629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629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629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629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629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629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629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629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629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629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629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629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629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629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629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629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629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629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629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629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629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629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629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629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629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629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629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629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629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629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629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629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629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629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629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629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629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629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629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629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629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629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629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629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629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629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629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629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629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629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629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629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629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629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630</v>
      </c>
      <c r="C4" t="s">
        <v>630</v>
      </c>
    </row>
    <row r="5" spans="1:3" x14ac:dyDescent="0.25">
      <c r="A5">
        <v>0</v>
      </c>
      <c r="B5" t="s">
        <v>630</v>
      </c>
      <c r="C5" t="s">
        <v>630</v>
      </c>
    </row>
    <row r="6" spans="1:3" x14ac:dyDescent="0.25">
      <c r="A6">
        <v>0</v>
      </c>
      <c r="B6" t="s">
        <v>630</v>
      </c>
      <c r="C6" t="s">
        <v>630</v>
      </c>
    </row>
    <row r="7" spans="1:3" x14ac:dyDescent="0.25">
      <c r="A7">
        <v>0</v>
      </c>
      <c r="B7" t="s">
        <v>630</v>
      </c>
      <c r="C7" t="s">
        <v>630</v>
      </c>
    </row>
    <row r="8" spans="1:3" x14ac:dyDescent="0.25">
      <c r="A8">
        <v>0</v>
      </c>
      <c r="B8" t="s">
        <v>630</v>
      </c>
      <c r="C8" t="s">
        <v>630</v>
      </c>
    </row>
    <row r="9" spans="1:3" x14ac:dyDescent="0.25">
      <c r="A9">
        <v>0</v>
      </c>
      <c r="B9" t="s">
        <v>630</v>
      </c>
      <c r="C9" t="s">
        <v>630</v>
      </c>
    </row>
    <row r="10" spans="1:3" x14ac:dyDescent="0.25">
      <c r="A10">
        <v>0</v>
      </c>
      <c r="B10" t="s">
        <v>630</v>
      </c>
      <c r="C10" t="s">
        <v>630</v>
      </c>
    </row>
    <row r="11" spans="1:3" x14ac:dyDescent="0.25">
      <c r="A11">
        <v>0</v>
      </c>
      <c r="B11" t="s">
        <v>630</v>
      </c>
      <c r="C11" t="s">
        <v>630</v>
      </c>
    </row>
    <row r="12" spans="1:3" x14ac:dyDescent="0.25">
      <c r="A12">
        <v>0</v>
      </c>
      <c r="B12" t="s">
        <v>630</v>
      </c>
      <c r="C12" t="s">
        <v>630</v>
      </c>
    </row>
    <row r="13" spans="1:3" x14ac:dyDescent="0.25">
      <c r="A13">
        <v>0</v>
      </c>
      <c r="B13" t="s">
        <v>630</v>
      </c>
      <c r="C13" t="s">
        <v>630</v>
      </c>
    </row>
    <row r="14" spans="1:3" x14ac:dyDescent="0.25">
      <c r="A14">
        <v>0</v>
      </c>
      <c r="B14" t="s">
        <v>630</v>
      </c>
      <c r="C14" t="s">
        <v>630</v>
      </c>
    </row>
    <row r="15" spans="1:3" x14ac:dyDescent="0.25">
      <c r="A15">
        <v>0</v>
      </c>
      <c r="B15" t="s">
        <v>630</v>
      </c>
      <c r="C15" t="s">
        <v>630</v>
      </c>
    </row>
    <row r="16" spans="1:3" x14ac:dyDescent="0.25">
      <c r="A16">
        <v>0</v>
      </c>
      <c r="B16" t="s">
        <v>630</v>
      </c>
      <c r="C16" t="s">
        <v>630</v>
      </c>
    </row>
    <row r="17" spans="1:3" x14ac:dyDescent="0.25">
      <c r="A17">
        <v>0</v>
      </c>
      <c r="B17" t="s">
        <v>630</v>
      </c>
      <c r="C17" t="s">
        <v>630</v>
      </c>
    </row>
    <row r="18" spans="1:3" x14ac:dyDescent="0.25">
      <c r="A18">
        <v>0</v>
      </c>
      <c r="B18" t="s">
        <v>630</v>
      </c>
      <c r="C18" t="s">
        <v>630</v>
      </c>
    </row>
    <row r="19" spans="1:3" x14ac:dyDescent="0.25">
      <c r="A19">
        <v>0</v>
      </c>
      <c r="B19" t="s">
        <v>630</v>
      </c>
      <c r="C19" t="s">
        <v>630</v>
      </c>
    </row>
    <row r="20" spans="1:3" x14ac:dyDescent="0.25">
      <c r="A20">
        <v>0</v>
      </c>
      <c r="B20" t="s">
        <v>630</v>
      </c>
      <c r="C20" t="s">
        <v>630</v>
      </c>
    </row>
    <row r="21" spans="1:3" x14ac:dyDescent="0.25">
      <c r="A21">
        <v>0</v>
      </c>
      <c r="B21" t="s">
        <v>630</v>
      </c>
      <c r="C21" t="s">
        <v>630</v>
      </c>
    </row>
    <row r="22" spans="1:3" x14ac:dyDescent="0.25">
      <c r="A22">
        <v>0</v>
      </c>
      <c r="B22" t="s">
        <v>630</v>
      </c>
      <c r="C22" t="s">
        <v>630</v>
      </c>
    </row>
    <row r="23" spans="1:3" x14ac:dyDescent="0.25">
      <c r="A23">
        <v>0</v>
      </c>
      <c r="B23" t="s">
        <v>630</v>
      </c>
      <c r="C23" t="s">
        <v>630</v>
      </c>
    </row>
    <row r="24" spans="1:3" x14ac:dyDescent="0.25">
      <c r="A24">
        <v>0</v>
      </c>
      <c r="B24" t="s">
        <v>630</v>
      </c>
      <c r="C24" t="s">
        <v>630</v>
      </c>
    </row>
    <row r="25" spans="1:3" x14ac:dyDescent="0.25">
      <c r="A25">
        <v>0</v>
      </c>
      <c r="B25" t="s">
        <v>630</v>
      </c>
      <c r="C25" t="s">
        <v>630</v>
      </c>
    </row>
    <row r="26" spans="1:3" x14ac:dyDescent="0.25">
      <c r="A26">
        <v>0</v>
      </c>
      <c r="B26" t="s">
        <v>630</v>
      </c>
      <c r="C26" t="s">
        <v>630</v>
      </c>
    </row>
    <row r="27" spans="1:3" x14ac:dyDescent="0.25">
      <c r="A27">
        <v>0</v>
      </c>
      <c r="B27" t="s">
        <v>630</v>
      </c>
      <c r="C27" t="s">
        <v>630</v>
      </c>
    </row>
    <row r="28" spans="1:3" x14ac:dyDescent="0.25">
      <c r="A28">
        <v>0</v>
      </c>
      <c r="B28" t="s">
        <v>630</v>
      </c>
      <c r="C28" t="s">
        <v>630</v>
      </c>
    </row>
    <row r="29" spans="1:3" x14ac:dyDescent="0.25">
      <c r="A29">
        <v>0</v>
      </c>
      <c r="B29" t="s">
        <v>630</v>
      </c>
      <c r="C29" t="s">
        <v>630</v>
      </c>
    </row>
    <row r="30" spans="1:3" x14ac:dyDescent="0.25">
      <c r="A30">
        <v>0</v>
      </c>
      <c r="B30" t="s">
        <v>630</v>
      </c>
      <c r="C30" t="s">
        <v>630</v>
      </c>
    </row>
    <row r="31" spans="1:3" x14ac:dyDescent="0.25">
      <c r="A31">
        <v>0</v>
      </c>
      <c r="B31" t="s">
        <v>630</v>
      </c>
      <c r="C31" t="s">
        <v>630</v>
      </c>
    </row>
    <row r="32" spans="1:3" x14ac:dyDescent="0.25">
      <c r="A32">
        <v>0</v>
      </c>
      <c r="B32" t="s">
        <v>630</v>
      </c>
      <c r="C32" t="s">
        <v>630</v>
      </c>
    </row>
    <row r="33" spans="1:3" x14ac:dyDescent="0.25">
      <c r="A33">
        <v>0</v>
      </c>
      <c r="B33" t="s">
        <v>630</v>
      </c>
      <c r="C33" t="s">
        <v>630</v>
      </c>
    </row>
    <row r="34" spans="1:3" x14ac:dyDescent="0.25">
      <c r="A34">
        <v>0</v>
      </c>
      <c r="B34" t="s">
        <v>630</v>
      </c>
      <c r="C34" t="s">
        <v>630</v>
      </c>
    </row>
    <row r="35" spans="1:3" x14ac:dyDescent="0.25">
      <c r="A35">
        <v>0</v>
      </c>
      <c r="B35" t="s">
        <v>630</v>
      </c>
      <c r="C35" t="s">
        <v>630</v>
      </c>
    </row>
    <row r="36" spans="1:3" x14ac:dyDescent="0.25">
      <c r="A36">
        <v>0</v>
      </c>
      <c r="B36" t="s">
        <v>630</v>
      </c>
      <c r="C36" t="s">
        <v>630</v>
      </c>
    </row>
    <row r="37" spans="1:3" x14ac:dyDescent="0.25">
      <c r="A37">
        <v>0</v>
      </c>
      <c r="B37" t="s">
        <v>630</v>
      </c>
      <c r="C37" t="s">
        <v>630</v>
      </c>
    </row>
    <row r="38" spans="1:3" x14ac:dyDescent="0.25">
      <c r="A38">
        <v>0</v>
      </c>
      <c r="B38" t="s">
        <v>630</v>
      </c>
      <c r="C38" t="s">
        <v>630</v>
      </c>
    </row>
    <row r="39" spans="1:3" x14ac:dyDescent="0.25">
      <c r="A39">
        <v>0</v>
      </c>
      <c r="B39" t="s">
        <v>630</v>
      </c>
      <c r="C39" t="s">
        <v>630</v>
      </c>
    </row>
    <row r="40" spans="1:3" x14ac:dyDescent="0.25">
      <c r="A40">
        <v>0</v>
      </c>
      <c r="B40" t="s">
        <v>630</v>
      </c>
      <c r="C40" t="s">
        <v>630</v>
      </c>
    </row>
    <row r="41" spans="1:3" x14ac:dyDescent="0.25">
      <c r="A41">
        <v>0</v>
      </c>
      <c r="B41" t="s">
        <v>630</v>
      </c>
      <c r="C41" t="s">
        <v>630</v>
      </c>
    </row>
    <row r="42" spans="1:3" x14ac:dyDescent="0.25">
      <c r="A42">
        <v>0</v>
      </c>
      <c r="B42" t="s">
        <v>630</v>
      </c>
      <c r="C42" t="s">
        <v>630</v>
      </c>
    </row>
    <row r="43" spans="1:3" x14ac:dyDescent="0.25">
      <c r="A43">
        <v>0</v>
      </c>
      <c r="B43" t="s">
        <v>630</v>
      </c>
      <c r="C43" t="s">
        <v>630</v>
      </c>
    </row>
    <row r="44" spans="1:3" x14ac:dyDescent="0.25">
      <c r="A44">
        <v>0</v>
      </c>
      <c r="B44" t="s">
        <v>630</v>
      </c>
      <c r="C44" t="s">
        <v>630</v>
      </c>
    </row>
    <row r="45" spans="1:3" x14ac:dyDescent="0.25">
      <c r="A45">
        <v>0</v>
      </c>
      <c r="B45" t="s">
        <v>630</v>
      </c>
      <c r="C45" t="s">
        <v>630</v>
      </c>
    </row>
    <row r="46" spans="1:3" x14ac:dyDescent="0.25">
      <c r="A46">
        <v>0</v>
      </c>
      <c r="B46" t="s">
        <v>630</v>
      </c>
      <c r="C46" t="s">
        <v>630</v>
      </c>
    </row>
    <row r="47" spans="1:3" x14ac:dyDescent="0.25">
      <c r="A47">
        <v>0</v>
      </c>
      <c r="B47" t="s">
        <v>630</v>
      </c>
      <c r="C47" t="s">
        <v>630</v>
      </c>
    </row>
    <row r="48" spans="1:3" x14ac:dyDescent="0.25">
      <c r="A48">
        <v>0</v>
      </c>
      <c r="B48" t="s">
        <v>630</v>
      </c>
      <c r="C48" t="s">
        <v>630</v>
      </c>
    </row>
    <row r="49" spans="1:3" x14ac:dyDescent="0.25">
      <c r="A49">
        <v>0</v>
      </c>
      <c r="B49" t="s">
        <v>630</v>
      </c>
      <c r="C49" t="s">
        <v>630</v>
      </c>
    </row>
    <row r="50" spans="1:3" x14ac:dyDescent="0.25">
      <c r="A50">
        <v>0</v>
      </c>
      <c r="B50" t="s">
        <v>630</v>
      </c>
      <c r="C50" t="s">
        <v>630</v>
      </c>
    </row>
    <row r="51" spans="1:3" x14ac:dyDescent="0.25">
      <c r="A51">
        <v>0</v>
      </c>
      <c r="B51" t="s">
        <v>630</v>
      </c>
      <c r="C51" t="s">
        <v>630</v>
      </c>
    </row>
    <row r="52" spans="1:3" x14ac:dyDescent="0.25">
      <c r="A52">
        <v>0</v>
      </c>
      <c r="B52" t="s">
        <v>630</v>
      </c>
      <c r="C52" t="s">
        <v>630</v>
      </c>
    </row>
    <row r="53" spans="1:3" x14ac:dyDescent="0.25">
      <c r="A53">
        <v>0</v>
      </c>
      <c r="B53" t="s">
        <v>630</v>
      </c>
      <c r="C53" t="s">
        <v>630</v>
      </c>
    </row>
    <row r="54" spans="1:3" x14ac:dyDescent="0.25">
      <c r="A54">
        <v>0</v>
      </c>
      <c r="B54" t="s">
        <v>630</v>
      </c>
      <c r="C54" t="s">
        <v>630</v>
      </c>
    </row>
    <row r="55" spans="1:3" x14ac:dyDescent="0.25">
      <c r="A55">
        <v>0</v>
      </c>
      <c r="B55" t="s">
        <v>630</v>
      </c>
      <c r="C55" t="s">
        <v>630</v>
      </c>
    </row>
    <row r="56" spans="1:3" x14ac:dyDescent="0.25">
      <c r="A56">
        <v>0</v>
      </c>
      <c r="B56" t="s">
        <v>630</v>
      </c>
      <c r="C56" t="s">
        <v>630</v>
      </c>
    </row>
    <row r="57" spans="1:3" x14ac:dyDescent="0.25">
      <c r="A57">
        <v>0</v>
      </c>
      <c r="B57" t="s">
        <v>630</v>
      </c>
      <c r="C57" t="s">
        <v>630</v>
      </c>
    </row>
    <row r="58" spans="1:3" x14ac:dyDescent="0.25">
      <c r="A58">
        <v>0</v>
      </c>
      <c r="B58" t="s">
        <v>630</v>
      </c>
      <c r="C58" t="s">
        <v>630</v>
      </c>
    </row>
    <row r="59" spans="1:3" x14ac:dyDescent="0.25">
      <c r="A59">
        <v>0</v>
      </c>
      <c r="B59" t="s">
        <v>630</v>
      </c>
      <c r="C59" t="s">
        <v>630</v>
      </c>
    </row>
    <row r="60" spans="1:3" x14ac:dyDescent="0.25">
      <c r="A60">
        <v>0</v>
      </c>
      <c r="B60" t="s">
        <v>630</v>
      </c>
      <c r="C60" t="s">
        <v>630</v>
      </c>
    </row>
    <row r="61" spans="1:3" x14ac:dyDescent="0.25">
      <c r="A61">
        <v>0</v>
      </c>
      <c r="B61" t="s">
        <v>630</v>
      </c>
      <c r="C61" t="s">
        <v>630</v>
      </c>
    </row>
    <row r="62" spans="1:3" x14ac:dyDescent="0.25">
      <c r="A62">
        <v>0</v>
      </c>
      <c r="B62" t="s">
        <v>630</v>
      </c>
      <c r="C62" t="s">
        <v>630</v>
      </c>
    </row>
    <row r="63" spans="1:3" x14ac:dyDescent="0.25">
      <c r="A63">
        <v>0</v>
      </c>
      <c r="B63" t="s">
        <v>630</v>
      </c>
      <c r="C63" t="s">
        <v>630</v>
      </c>
    </row>
    <row r="64" spans="1:3" x14ac:dyDescent="0.25">
      <c r="A64">
        <v>0</v>
      </c>
      <c r="B64" t="s">
        <v>630</v>
      </c>
      <c r="C64" t="s">
        <v>630</v>
      </c>
    </row>
    <row r="65" spans="1:3" x14ac:dyDescent="0.25">
      <c r="A65">
        <v>0</v>
      </c>
      <c r="B65" t="s">
        <v>630</v>
      </c>
      <c r="C65" t="s">
        <v>630</v>
      </c>
    </row>
    <row r="66" spans="1:3" x14ac:dyDescent="0.25">
      <c r="A66">
        <v>0</v>
      </c>
      <c r="B66" t="s">
        <v>630</v>
      </c>
      <c r="C66" t="s">
        <v>630</v>
      </c>
    </row>
    <row r="67" spans="1:3" x14ac:dyDescent="0.25">
      <c r="A67">
        <v>0</v>
      </c>
      <c r="B67" t="s">
        <v>630</v>
      </c>
      <c r="C67" t="s">
        <v>630</v>
      </c>
    </row>
    <row r="68" spans="1:3" x14ac:dyDescent="0.25">
      <c r="A68">
        <v>0</v>
      </c>
      <c r="B68" t="s">
        <v>630</v>
      </c>
      <c r="C68" t="s">
        <v>630</v>
      </c>
    </row>
    <row r="69" spans="1:3" x14ac:dyDescent="0.25">
      <c r="A69">
        <v>0</v>
      </c>
      <c r="B69" t="s">
        <v>630</v>
      </c>
      <c r="C69" t="s">
        <v>630</v>
      </c>
    </row>
    <row r="70" spans="1:3" x14ac:dyDescent="0.25">
      <c r="A70">
        <v>0</v>
      </c>
      <c r="B70" t="s">
        <v>630</v>
      </c>
      <c r="C70" t="s">
        <v>630</v>
      </c>
    </row>
    <row r="71" spans="1:3" x14ac:dyDescent="0.25">
      <c r="A71">
        <v>0</v>
      </c>
      <c r="B71" t="s">
        <v>630</v>
      </c>
      <c r="C71" t="s">
        <v>630</v>
      </c>
    </row>
    <row r="72" spans="1:3" x14ac:dyDescent="0.25">
      <c r="A72">
        <v>0</v>
      </c>
      <c r="B72" t="s">
        <v>630</v>
      </c>
      <c r="C72" t="s">
        <v>630</v>
      </c>
    </row>
    <row r="73" spans="1:3" x14ac:dyDescent="0.25">
      <c r="A73">
        <v>0</v>
      </c>
      <c r="B73" t="s">
        <v>630</v>
      </c>
      <c r="C73" t="s">
        <v>630</v>
      </c>
    </row>
    <row r="74" spans="1:3" x14ac:dyDescent="0.25">
      <c r="A74">
        <v>0</v>
      </c>
      <c r="B74" t="s">
        <v>630</v>
      </c>
      <c r="C74" t="s">
        <v>630</v>
      </c>
    </row>
    <row r="75" spans="1:3" x14ac:dyDescent="0.25">
      <c r="A75">
        <v>0</v>
      </c>
      <c r="B75" t="s">
        <v>630</v>
      </c>
      <c r="C75" t="s">
        <v>630</v>
      </c>
    </row>
    <row r="76" spans="1:3" x14ac:dyDescent="0.25">
      <c r="A76">
        <v>0</v>
      </c>
      <c r="B76" t="s">
        <v>630</v>
      </c>
      <c r="C76" t="s">
        <v>630</v>
      </c>
    </row>
    <row r="77" spans="1:3" x14ac:dyDescent="0.25">
      <c r="A77">
        <v>0</v>
      </c>
      <c r="B77" t="s">
        <v>630</v>
      </c>
      <c r="C77" t="s">
        <v>630</v>
      </c>
    </row>
    <row r="78" spans="1:3" x14ac:dyDescent="0.25">
      <c r="A78">
        <v>0</v>
      </c>
      <c r="B78" t="s">
        <v>630</v>
      </c>
      <c r="C78" t="s">
        <v>630</v>
      </c>
    </row>
    <row r="79" spans="1:3" x14ac:dyDescent="0.25">
      <c r="A79">
        <v>0</v>
      </c>
      <c r="B79" t="s">
        <v>630</v>
      </c>
      <c r="C79" t="s">
        <v>630</v>
      </c>
    </row>
    <row r="80" spans="1:3" x14ac:dyDescent="0.25">
      <c r="A80">
        <v>0</v>
      </c>
      <c r="B80" t="s">
        <v>630</v>
      </c>
      <c r="C80" t="s">
        <v>630</v>
      </c>
    </row>
    <row r="81" spans="1:3" x14ac:dyDescent="0.25">
      <c r="A81">
        <v>0</v>
      </c>
      <c r="B81" t="s">
        <v>630</v>
      </c>
      <c r="C81" t="s">
        <v>630</v>
      </c>
    </row>
    <row r="82" spans="1:3" x14ac:dyDescent="0.25">
      <c r="A82">
        <v>0</v>
      </c>
      <c r="B82" t="s">
        <v>630</v>
      </c>
      <c r="C82" t="s">
        <v>630</v>
      </c>
    </row>
    <row r="83" spans="1:3" x14ac:dyDescent="0.25">
      <c r="A83">
        <v>0</v>
      </c>
      <c r="B83" t="s">
        <v>630</v>
      </c>
      <c r="C83" t="s">
        <v>630</v>
      </c>
    </row>
    <row r="84" spans="1:3" x14ac:dyDescent="0.25">
      <c r="A84">
        <v>0</v>
      </c>
      <c r="B84" t="s">
        <v>630</v>
      </c>
      <c r="C84" t="s">
        <v>630</v>
      </c>
    </row>
    <row r="85" spans="1:3" x14ac:dyDescent="0.25">
      <c r="A85">
        <v>0</v>
      </c>
      <c r="B85" t="s">
        <v>630</v>
      </c>
      <c r="C85" t="s">
        <v>630</v>
      </c>
    </row>
    <row r="86" spans="1:3" x14ac:dyDescent="0.25">
      <c r="A86">
        <v>0</v>
      </c>
      <c r="B86" t="s">
        <v>630</v>
      </c>
      <c r="C86" t="s">
        <v>630</v>
      </c>
    </row>
    <row r="87" spans="1:3" x14ac:dyDescent="0.25">
      <c r="A87">
        <v>0</v>
      </c>
      <c r="B87" t="s">
        <v>630</v>
      </c>
      <c r="C87" t="s">
        <v>630</v>
      </c>
    </row>
    <row r="88" spans="1:3" x14ac:dyDescent="0.25">
      <c r="A88">
        <v>0</v>
      </c>
      <c r="B88" t="s">
        <v>630</v>
      </c>
      <c r="C88" t="s">
        <v>630</v>
      </c>
    </row>
    <row r="89" spans="1:3" x14ac:dyDescent="0.25">
      <c r="A89">
        <v>0</v>
      </c>
      <c r="B89" t="s">
        <v>630</v>
      </c>
      <c r="C89" t="s">
        <v>630</v>
      </c>
    </row>
    <row r="90" spans="1:3" x14ac:dyDescent="0.25">
      <c r="A90">
        <v>0</v>
      </c>
      <c r="B90" t="s">
        <v>630</v>
      </c>
      <c r="C90" t="s">
        <v>630</v>
      </c>
    </row>
    <row r="91" spans="1:3" x14ac:dyDescent="0.25">
      <c r="A91">
        <v>0</v>
      </c>
      <c r="B91" t="s">
        <v>630</v>
      </c>
      <c r="C91" t="s">
        <v>630</v>
      </c>
    </row>
    <row r="92" spans="1:3" x14ac:dyDescent="0.25">
      <c r="A92">
        <v>0</v>
      </c>
      <c r="B92" t="s">
        <v>630</v>
      </c>
      <c r="C92" t="s">
        <v>630</v>
      </c>
    </row>
    <row r="93" spans="1:3" x14ac:dyDescent="0.25">
      <c r="A93">
        <v>0</v>
      </c>
      <c r="B93" t="s">
        <v>630</v>
      </c>
      <c r="C93" t="s">
        <v>630</v>
      </c>
    </row>
    <row r="94" spans="1:3" x14ac:dyDescent="0.25">
      <c r="A94">
        <v>0</v>
      </c>
      <c r="B94" t="s">
        <v>630</v>
      </c>
      <c r="C94" t="s">
        <v>630</v>
      </c>
    </row>
    <row r="95" spans="1:3" x14ac:dyDescent="0.25">
      <c r="A95">
        <v>0</v>
      </c>
      <c r="B95" t="s">
        <v>630</v>
      </c>
      <c r="C95" t="s">
        <v>630</v>
      </c>
    </row>
    <row r="96" spans="1:3" x14ac:dyDescent="0.25">
      <c r="A96">
        <v>0</v>
      </c>
      <c r="B96" t="s">
        <v>630</v>
      </c>
      <c r="C96" t="s">
        <v>630</v>
      </c>
    </row>
    <row r="97" spans="1:3" x14ac:dyDescent="0.25">
      <c r="A97">
        <v>0</v>
      </c>
      <c r="B97" t="s">
        <v>630</v>
      </c>
      <c r="C97" t="s">
        <v>630</v>
      </c>
    </row>
    <row r="98" spans="1:3" x14ac:dyDescent="0.25">
      <c r="A98">
        <v>0</v>
      </c>
      <c r="B98" t="s">
        <v>630</v>
      </c>
      <c r="C98" t="s">
        <v>630</v>
      </c>
    </row>
    <row r="99" spans="1:3" x14ac:dyDescent="0.25">
      <c r="A99">
        <v>0</v>
      </c>
      <c r="B99" t="s">
        <v>630</v>
      </c>
      <c r="C99" t="s">
        <v>630</v>
      </c>
    </row>
    <row r="100" spans="1:3" x14ac:dyDescent="0.25">
      <c r="A100">
        <v>0</v>
      </c>
      <c r="B100" t="s">
        <v>630</v>
      </c>
      <c r="C100" t="s">
        <v>630</v>
      </c>
    </row>
    <row r="101" spans="1:3" x14ac:dyDescent="0.25">
      <c r="A101">
        <v>0</v>
      </c>
      <c r="B101" t="s">
        <v>630</v>
      </c>
      <c r="C101" t="s">
        <v>630</v>
      </c>
    </row>
    <row r="102" spans="1:3" x14ac:dyDescent="0.25">
      <c r="A102">
        <v>0</v>
      </c>
      <c r="B102" t="s">
        <v>630</v>
      </c>
      <c r="C102" t="s">
        <v>630</v>
      </c>
    </row>
    <row r="103" spans="1:3" x14ac:dyDescent="0.25">
      <c r="A103">
        <v>0</v>
      </c>
      <c r="B103" t="s">
        <v>630</v>
      </c>
      <c r="C103" t="s">
        <v>630</v>
      </c>
    </row>
    <row r="104" spans="1:3" x14ac:dyDescent="0.25">
      <c r="A104">
        <v>0</v>
      </c>
      <c r="B104" t="s">
        <v>630</v>
      </c>
      <c r="C104" t="s">
        <v>630</v>
      </c>
    </row>
    <row r="105" spans="1:3" x14ac:dyDescent="0.25">
      <c r="A105">
        <v>0</v>
      </c>
      <c r="B105" t="s">
        <v>630</v>
      </c>
      <c r="C105" t="s">
        <v>630</v>
      </c>
    </row>
    <row r="106" spans="1:3" x14ac:dyDescent="0.25">
      <c r="A106">
        <v>0</v>
      </c>
      <c r="B106" t="s">
        <v>630</v>
      </c>
      <c r="C106" t="s">
        <v>630</v>
      </c>
    </row>
    <row r="107" spans="1:3" x14ac:dyDescent="0.25">
      <c r="A107">
        <v>0</v>
      </c>
      <c r="B107" t="s">
        <v>630</v>
      </c>
      <c r="C107" t="s">
        <v>630</v>
      </c>
    </row>
    <row r="108" spans="1:3" x14ac:dyDescent="0.25">
      <c r="A108">
        <v>0</v>
      </c>
      <c r="B108" t="s">
        <v>630</v>
      </c>
      <c r="C108" t="s">
        <v>630</v>
      </c>
    </row>
    <row r="109" spans="1:3" x14ac:dyDescent="0.25">
      <c r="A109">
        <v>0</v>
      </c>
      <c r="B109" t="s">
        <v>630</v>
      </c>
      <c r="C109" t="s">
        <v>630</v>
      </c>
    </row>
    <row r="110" spans="1:3" x14ac:dyDescent="0.25">
      <c r="A110">
        <v>0</v>
      </c>
      <c r="B110" t="s">
        <v>630</v>
      </c>
      <c r="C110" t="s">
        <v>630</v>
      </c>
    </row>
    <row r="111" spans="1:3" x14ac:dyDescent="0.25">
      <c r="A111">
        <v>0</v>
      </c>
      <c r="B111" t="s">
        <v>630</v>
      </c>
      <c r="C111" t="s">
        <v>630</v>
      </c>
    </row>
    <row r="112" spans="1:3" x14ac:dyDescent="0.25">
      <c r="A112">
        <v>0</v>
      </c>
      <c r="B112" t="s">
        <v>630</v>
      </c>
      <c r="C112" t="s">
        <v>630</v>
      </c>
    </row>
    <row r="113" spans="1:3" x14ac:dyDescent="0.25">
      <c r="A113">
        <v>0</v>
      </c>
      <c r="B113" t="s">
        <v>630</v>
      </c>
      <c r="C113" t="s">
        <v>630</v>
      </c>
    </row>
    <row r="114" spans="1:3" x14ac:dyDescent="0.25">
      <c r="A114">
        <v>0</v>
      </c>
      <c r="B114" t="s">
        <v>630</v>
      </c>
      <c r="C114" t="s">
        <v>630</v>
      </c>
    </row>
    <row r="115" spans="1:3" x14ac:dyDescent="0.25">
      <c r="A115">
        <v>0</v>
      </c>
      <c r="B115" t="s">
        <v>630</v>
      </c>
      <c r="C115" t="s">
        <v>630</v>
      </c>
    </row>
    <row r="116" spans="1:3" x14ac:dyDescent="0.25">
      <c r="A116">
        <v>0</v>
      </c>
      <c r="B116" t="s">
        <v>630</v>
      </c>
      <c r="C116" t="s">
        <v>630</v>
      </c>
    </row>
    <row r="117" spans="1:3" x14ac:dyDescent="0.25">
      <c r="A117">
        <v>0</v>
      </c>
      <c r="B117" t="s">
        <v>630</v>
      </c>
      <c r="C117" t="s">
        <v>630</v>
      </c>
    </row>
    <row r="118" spans="1:3" x14ac:dyDescent="0.25">
      <c r="A118">
        <v>0</v>
      </c>
      <c r="B118" t="s">
        <v>630</v>
      </c>
      <c r="C118" t="s">
        <v>630</v>
      </c>
    </row>
    <row r="119" spans="1:3" x14ac:dyDescent="0.25">
      <c r="A119">
        <v>0</v>
      </c>
      <c r="B119" t="s">
        <v>630</v>
      </c>
      <c r="C119" t="s">
        <v>630</v>
      </c>
    </row>
    <row r="120" spans="1:3" x14ac:dyDescent="0.25">
      <c r="A120">
        <v>0</v>
      </c>
      <c r="B120" t="s">
        <v>630</v>
      </c>
      <c r="C120" t="s">
        <v>630</v>
      </c>
    </row>
    <row r="121" spans="1:3" x14ac:dyDescent="0.25">
      <c r="A121">
        <v>0</v>
      </c>
      <c r="B121" t="s">
        <v>630</v>
      </c>
      <c r="C121" t="s">
        <v>630</v>
      </c>
    </row>
    <row r="122" spans="1:3" x14ac:dyDescent="0.25">
      <c r="A122">
        <v>0</v>
      </c>
      <c r="B122" t="s">
        <v>630</v>
      </c>
      <c r="C122" t="s">
        <v>630</v>
      </c>
    </row>
    <row r="123" spans="1:3" x14ac:dyDescent="0.25">
      <c r="A123">
        <v>0</v>
      </c>
      <c r="B123" t="s">
        <v>630</v>
      </c>
      <c r="C123" t="s">
        <v>630</v>
      </c>
    </row>
    <row r="124" spans="1:3" x14ac:dyDescent="0.25">
      <c r="A124">
        <v>0</v>
      </c>
      <c r="B124" t="s">
        <v>630</v>
      </c>
      <c r="C124" t="s">
        <v>630</v>
      </c>
    </row>
    <row r="125" spans="1:3" x14ac:dyDescent="0.25">
      <c r="A125">
        <v>0</v>
      </c>
      <c r="B125" t="s">
        <v>630</v>
      </c>
      <c r="C125" t="s">
        <v>630</v>
      </c>
    </row>
    <row r="126" spans="1:3" x14ac:dyDescent="0.25">
      <c r="A126">
        <v>0</v>
      </c>
      <c r="B126" t="s">
        <v>630</v>
      </c>
      <c r="C126" t="s">
        <v>630</v>
      </c>
    </row>
    <row r="127" spans="1:3" x14ac:dyDescent="0.25">
      <c r="A127">
        <v>0</v>
      </c>
      <c r="B127" t="s">
        <v>630</v>
      </c>
      <c r="C127" t="s">
        <v>630</v>
      </c>
    </row>
    <row r="128" spans="1:3" x14ac:dyDescent="0.25">
      <c r="A128">
        <v>0</v>
      </c>
      <c r="B128" t="s">
        <v>630</v>
      </c>
      <c r="C128" t="s">
        <v>630</v>
      </c>
    </row>
    <row r="129" spans="1:3" x14ac:dyDescent="0.25">
      <c r="A129">
        <v>0</v>
      </c>
      <c r="B129" t="s">
        <v>630</v>
      </c>
      <c r="C129" t="s">
        <v>630</v>
      </c>
    </row>
    <row r="130" spans="1:3" x14ac:dyDescent="0.25">
      <c r="A130">
        <v>0</v>
      </c>
      <c r="B130" t="s">
        <v>630</v>
      </c>
      <c r="C130" t="s">
        <v>630</v>
      </c>
    </row>
    <row r="131" spans="1:3" x14ac:dyDescent="0.25">
      <c r="A131">
        <v>0</v>
      </c>
      <c r="B131" t="s">
        <v>630</v>
      </c>
      <c r="C131" t="s">
        <v>630</v>
      </c>
    </row>
    <row r="132" spans="1:3" x14ac:dyDescent="0.25">
      <c r="A132">
        <v>0</v>
      </c>
      <c r="B132" t="s">
        <v>630</v>
      </c>
      <c r="C132" t="s">
        <v>630</v>
      </c>
    </row>
    <row r="133" spans="1:3" x14ac:dyDescent="0.25">
      <c r="A133">
        <v>0</v>
      </c>
      <c r="B133" t="s">
        <v>630</v>
      </c>
      <c r="C133" t="s">
        <v>630</v>
      </c>
    </row>
    <row r="134" spans="1:3" x14ac:dyDescent="0.25">
      <c r="A134">
        <v>0</v>
      </c>
      <c r="B134" t="s">
        <v>630</v>
      </c>
      <c r="C134" t="s">
        <v>630</v>
      </c>
    </row>
    <row r="135" spans="1:3" x14ac:dyDescent="0.25">
      <c r="A135">
        <v>0</v>
      </c>
      <c r="B135" t="s">
        <v>630</v>
      </c>
      <c r="C135" t="s">
        <v>630</v>
      </c>
    </row>
    <row r="136" spans="1:3" x14ac:dyDescent="0.25">
      <c r="A136">
        <v>0</v>
      </c>
      <c r="B136" t="s">
        <v>630</v>
      </c>
      <c r="C136" t="s">
        <v>630</v>
      </c>
    </row>
    <row r="137" spans="1:3" x14ac:dyDescent="0.25">
      <c r="A137">
        <v>0</v>
      </c>
      <c r="B137" t="s">
        <v>630</v>
      </c>
      <c r="C137" t="s">
        <v>630</v>
      </c>
    </row>
    <row r="138" spans="1:3" x14ac:dyDescent="0.25">
      <c r="A138">
        <v>0</v>
      </c>
      <c r="B138" t="s">
        <v>630</v>
      </c>
      <c r="C138" t="s">
        <v>630</v>
      </c>
    </row>
    <row r="139" spans="1:3" x14ac:dyDescent="0.25">
      <c r="A139">
        <v>0</v>
      </c>
      <c r="B139" t="s">
        <v>630</v>
      </c>
      <c r="C139" t="s">
        <v>630</v>
      </c>
    </row>
    <row r="140" spans="1:3" x14ac:dyDescent="0.25">
      <c r="A140">
        <v>0</v>
      </c>
      <c r="B140" t="s">
        <v>630</v>
      </c>
      <c r="C140" t="s">
        <v>630</v>
      </c>
    </row>
    <row r="141" spans="1:3" x14ac:dyDescent="0.25">
      <c r="A141">
        <v>0</v>
      </c>
      <c r="B141" t="s">
        <v>630</v>
      </c>
      <c r="C141" t="s">
        <v>630</v>
      </c>
    </row>
    <row r="142" spans="1:3" x14ac:dyDescent="0.25">
      <c r="A142">
        <v>0</v>
      </c>
      <c r="B142" t="s">
        <v>630</v>
      </c>
      <c r="C142" t="s">
        <v>630</v>
      </c>
    </row>
    <row r="143" spans="1:3" x14ac:dyDescent="0.25">
      <c r="A143">
        <v>0</v>
      </c>
      <c r="B143" t="s">
        <v>630</v>
      </c>
      <c r="C143" t="s">
        <v>630</v>
      </c>
    </row>
    <row r="144" spans="1:3" x14ac:dyDescent="0.25">
      <c r="A144">
        <v>0</v>
      </c>
      <c r="B144" t="s">
        <v>630</v>
      </c>
      <c r="C144" t="s">
        <v>630</v>
      </c>
    </row>
    <row r="145" spans="1:3" x14ac:dyDescent="0.25">
      <c r="A145">
        <v>0</v>
      </c>
      <c r="B145" t="s">
        <v>630</v>
      </c>
      <c r="C145" t="s">
        <v>630</v>
      </c>
    </row>
    <row r="146" spans="1:3" x14ac:dyDescent="0.25">
      <c r="A146">
        <v>0</v>
      </c>
      <c r="B146" t="s">
        <v>630</v>
      </c>
      <c r="C146" t="s">
        <v>630</v>
      </c>
    </row>
    <row r="147" spans="1:3" x14ac:dyDescent="0.25">
      <c r="A147">
        <v>0</v>
      </c>
      <c r="B147" t="s">
        <v>630</v>
      </c>
      <c r="C147" t="s">
        <v>630</v>
      </c>
    </row>
    <row r="148" spans="1:3" x14ac:dyDescent="0.25">
      <c r="A148">
        <v>0</v>
      </c>
      <c r="B148" t="s">
        <v>630</v>
      </c>
      <c r="C148" t="s">
        <v>630</v>
      </c>
    </row>
    <row r="149" spans="1:3" x14ac:dyDescent="0.25">
      <c r="A149">
        <v>0</v>
      </c>
      <c r="B149" t="s">
        <v>630</v>
      </c>
      <c r="C149" t="s">
        <v>630</v>
      </c>
    </row>
    <row r="150" spans="1:3" x14ac:dyDescent="0.25">
      <c r="A150">
        <v>0</v>
      </c>
      <c r="B150" t="s">
        <v>630</v>
      </c>
      <c r="C150" t="s">
        <v>630</v>
      </c>
    </row>
    <row r="151" spans="1:3" x14ac:dyDescent="0.25">
      <c r="A151">
        <v>0</v>
      </c>
      <c r="B151" t="s">
        <v>630</v>
      </c>
      <c r="C151" t="s">
        <v>630</v>
      </c>
    </row>
    <row r="152" spans="1:3" x14ac:dyDescent="0.25">
      <c r="A152">
        <v>0</v>
      </c>
      <c r="B152" t="s">
        <v>630</v>
      </c>
      <c r="C152" t="s">
        <v>630</v>
      </c>
    </row>
    <row r="153" spans="1:3" x14ac:dyDescent="0.25">
      <c r="A153">
        <v>0</v>
      </c>
      <c r="B153" t="s">
        <v>630</v>
      </c>
      <c r="C153" t="s">
        <v>630</v>
      </c>
    </row>
    <row r="154" spans="1:3" x14ac:dyDescent="0.25">
      <c r="A154">
        <v>0</v>
      </c>
      <c r="B154" t="s">
        <v>630</v>
      </c>
      <c r="C154" t="s">
        <v>630</v>
      </c>
    </row>
    <row r="155" spans="1:3" x14ac:dyDescent="0.25">
      <c r="A155">
        <v>0</v>
      </c>
      <c r="B155" t="s">
        <v>630</v>
      </c>
      <c r="C155" t="s">
        <v>630</v>
      </c>
    </row>
    <row r="156" spans="1:3" x14ac:dyDescent="0.25">
      <c r="A156">
        <v>0</v>
      </c>
      <c r="B156" t="s">
        <v>630</v>
      </c>
      <c r="C156" t="s">
        <v>630</v>
      </c>
    </row>
    <row r="157" spans="1:3" x14ac:dyDescent="0.25">
      <c r="A157">
        <v>0</v>
      </c>
      <c r="B157" t="s">
        <v>630</v>
      </c>
      <c r="C157" t="s">
        <v>630</v>
      </c>
    </row>
    <row r="158" spans="1:3" x14ac:dyDescent="0.25">
      <c r="A158">
        <v>0</v>
      </c>
      <c r="B158" t="s">
        <v>630</v>
      </c>
      <c r="C158" t="s">
        <v>630</v>
      </c>
    </row>
    <row r="159" spans="1:3" x14ac:dyDescent="0.25">
      <c r="A159">
        <v>0</v>
      </c>
      <c r="B159" t="s">
        <v>630</v>
      </c>
      <c r="C159" t="s">
        <v>630</v>
      </c>
    </row>
    <row r="160" spans="1:3" x14ac:dyDescent="0.25">
      <c r="A160">
        <v>0</v>
      </c>
      <c r="B160" t="s">
        <v>630</v>
      </c>
      <c r="C160" t="s">
        <v>630</v>
      </c>
    </row>
    <row r="161" spans="1:3" x14ac:dyDescent="0.25">
      <c r="A161">
        <v>0</v>
      </c>
      <c r="B161" t="s">
        <v>630</v>
      </c>
      <c r="C161" t="s">
        <v>630</v>
      </c>
    </row>
    <row r="162" spans="1:3" x14ac:dyDescent="0.25">
      <c r="A162">
        <v>0</v>
      </c>
      <c r="B162" t="s">
        <v>630</v>
      </c>
      <c r="C162" t="s">
        <v>630</v>
      </c>
    </row>
    <row r="163" spans="1:3" x14ac:dyDescent="0.25">
      <c r="A163">
        <v>0</v>
      </c>
      <c r="B163" t="s">
        <v>630</v>
      </c>
      <c r="C163" t="s">
        <v>630</v>
      </c>
    </row>
    <row r="164" spans="1:3" x14ac:dyDescent="0.25">
      <c r="A164">
        <v>0</v>
      </c>
      <c r="B164" t="s">
        <v>630</v>
      </c>
      <c r="C164" t="s">
        <v>630</v>
      </c>
    </row>
    <row r="165" spans="1:3" x14ac:dyDescent="0.25">
      <c r="A165">
        <v>0</v>
      </c>
      <c r="B165" t="s">
        <v>630</v>
      </c>
      <c r="C165" t="s">
        <v>630</v>
      </c>
    </row>
    <row r="166" spans="1:3" x14ac:dyDescent="0.25">
      <c r="A166">
        <v>0</v>
      </c>
      <c r="B166" t="s">
        <v>630</v>
      </c>
      <c r="C166" t="s">
        <v>630</v>
      </c>
    </row>
    <row r="167" spans="1:3" x14ac:dyDescent="0.25">
      <c r="A167">
        <v>0</v>
      </c>
      <c r="B167" t="s">
        <v>630</v>
      </c>
      <c r="C167" t="s">
        <v>630</v>
      </c>
    </row>
    <row r="168" spans="1:3" x14ac:dyDescent="0.25">
      <c r="A168">
        <v>0</v>
      </c>
      <c r="B168" t="s">
        <v>630</v>
      </c>
      <c r="C168" t="s">
        <v>630</v>
      </c>
    </row>
    <row r="169" spans="1:3" x14ac:dyDescent="0.25">
      <c r="A169">
        <v>0</v>
      </c>
      <c r="B169" t="s">
        <v>630</v>
      </c>
      <c r="C169" t="s">
        <v>630</v>
      </c>
    </row>
    <row r="170" spans="1:3" x14ac:dyDescent="0.25">
      <c r="A170">
        <v>0</v>
      </c>
      <c r="B170" t="s">
        <v>630</v>
      </c>
      <c r="C170" t="s">
        <v>630</v>
      </c>
    </row>
    <row r="171" spans="1:3" x14ac:dyDescent="0.25">
      <c r="A171">
        <v>0</v>
      </c>
      <c r="B171" t="s">
        <v>630</v>
      </c>
      <c r="C171" t="s">
        <v>630</v>
      </c>
    </row>
    <row r="172" spans="1:3" x14ac:dyDescent="0.25">
      <c r="A172">
        <v>0</v>
      </c>
      <c r="B172" t="s">
        <v>630</v>
      </c>
      <c r="C172" t="s">
        <v>630</v>
      </c>
    </row>
    <row r="173" spans="1:3" x14ac:dyDescent="0.25">
      <c r="A173">
        <v>0</v>
      </c>
      <c r="B173" t="s">
        <v>630</v>
      </c>
      <c r="C173" t="s">
        <v>630</v>
      </c>
    </row>
    <row r="174" spans="1:3" x14ac:dyDescent="0.25">
      <c r="A174">
        <v>0</v>
      </c>
      <c r="B174" t="s">
        <v>630</v>
      </c>
      <c r="C174" t="s">
        <v>630</v>
      </c>
    </row>
    <row r="175" spans="1:3" x14ac:dyDescent="0.25">
      <c r="A175">
        <v>0</v>
      </c>
      <c r="B175" t="s">
        <v>630</v>
      </c>
      <c r="C175" t="s">
        <v>630</v>
      </c>
    </row>
    <row r="176" spans="1:3" x14ac:dyDescent="0.25">
      <c r="A176">
        <v>0</v>
      </c>
      <c r="B176" t="s">
        <v>630</v>
      </c>
      <c r="C176" t="s">
        <v>630</v>
      </c>
    </row>
    <row r="177" spans="1:3" x14ac:dyDescent="0.25">
      <c r="A177">
        <v>0</v>
      </c>
      <c r="B177" t="s">
        <v>630</v>
      </c>
      <c r="C177" t="s">
        <v>630</v>
      </c>
    </row>
    <row r="178" spans="1:3" x14ac:dyDescent="0.25">
      <c r="A178">
        <v>0</v>
      </c>
      <c r="B178" t="s">
        <v>630</v>
      </c>
      <c r="C178" t="s">
        <v>630</v>
      </c>
    </row>
    <row r="179" spans="1:3" x14ac:dyDescent="0.25">
      <c r="A179">
        <v>0</v>
      </c>
      <c r="B179" t="s">
        <v>630</v>
      </c>
      <c r="C179" t="s">
        <v>630</v>
      </c>
    </row>
    <row r="180" spans="1:3" x14ac:dyDescent="0.25">
      <c r="A180">
        <v>0</v>
      </c>
      <c r="B180" t="s">
        <v>630</v>
      </c>
      <c r="C180" t="s">
        <v>630</v>
      </c>
    </row>
    <row r="181" spans="1:3" x14ac:dyDescent="0.25">
      <c r="A181">
        <v>0</v>
      </c>
      <c r="B181" t="s">
        <v>630</v>
      </c>
      <c r="C181" t="s">
        <v>630</v>
      </c>
    </row>
    <row r="182" spans="1:3" x14ac:dyDescent="0.25">
      <c r="A182">
        <v>0</v>
      </c>
      <c r="B182" t="s">
        <v>630</v>
      </c>
      <c r="C182" t="s">
        <v>630</v>
      </c>
    </row>
    <row r="183" spans="1:3" x14ac:dyDescent="0.25">
      <c r="A183">
        <v>0</v>
      </c>
      <c r="B183" t="s">
        <v>630</v>
      </c>
      <c r="C183" t="s">
        <v>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0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0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0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0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0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0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0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0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0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0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0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0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0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0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0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0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0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0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0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0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0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0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0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0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0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0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0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0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0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0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0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0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0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0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0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0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0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0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0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0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0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0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0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0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0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0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0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0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0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0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0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0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0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0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0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0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0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0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0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0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0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0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0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0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0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0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0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0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0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0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0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0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0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0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0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0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0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0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0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0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0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0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0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0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0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0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0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0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0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0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0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0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0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0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0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0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0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0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0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0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0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0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0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0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0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0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0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0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0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0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0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0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0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0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0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0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0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0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0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0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0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0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0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0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0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0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0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0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0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0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0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0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0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0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0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0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0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0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0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0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0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0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0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0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  <row r="163" spans="1:6" x14ac:dyDescent="0.25">
      <c r="A163">
        <v>0</v>
      </c>
      <c r="B163" t="s">
        <v>630</v>
      </c>
      <c r="C163">
        <v>0</v>
      </c>
      <c r="D163">
        <v>0</v>
      </c>
      <c r="E163" t="s">
        <v>630</v>
      </c>
      <c r="F163" t="s">
        <v>630</v>
      </c>
    </row>
    <row r="164" spans="1:6" x14ac:dyDescent="0.25">
      <c r="A164">
        <v>0</v>
      </c>
      <c r="B164" t="s">
        <v>630</v>
      </c>
      <c r="C164">
        <v>0</v>
      </c>
      <c r="D164">
        <v>0</v>
      </c>
      <c r="E164" t="s">
        <v>630</v>
      </c>
      <c r="F164" t="s">
        <v>630</v>
      </c>
    </row>
    <row r="165" spans="1:6" x14ac:dyDescent="0.25">
      <c r="A165">
        <v>0</v>
      </c>
      <c r="B165" t="s">
        <v>630</v>
      </c>
      <c r="C165">
        <v>0</v>
      </c>
      <c r="D165">
        <v>0</v>
      </c>
      <c r="E165" t="s">
        <v>630</v>
      </c>
      <c r="F165" t="s">
        <v>630</v>
      </c>
    </row>
    <row r="166" spans="1:6" x14ac:dyDescent="0.25">
      <c r="A166">
        <v>0</v>
      </c>
      <c r="B166" t="s">
        <v>630</v>
      </c>
      <c r="C166">
        <v>0</v>
      </c>
      <c r="D166">
        <v>0</v>
      </c>
      <c r="E166" t="s">
        <v>630</v>
      </c>
      <c r="F166" t="s">
        <v>630</v>
      </c>
    </row>
    <row r="167" spans="1:6" x14ac:dyDescent="0.25">
      <c r="A167">
        <v>0</v>
      </c>
      <c r="B167" t="s">
        <v>630</v>
      </c>
      <c r="C167">
        <v>0</v>
      </c>
      <c r="D167">
        <v>0</v>
      </c>
      <c r="E167" t="s">
        <v>630</v>
      </c>
      <c r="F167" t="s">
        <v>630</v>
      </c>
    </row>
    <row r="168" spans="1:6" x14ac:dyDescent="0.25">
      <c r="A168">
        <v>0</v>
      </c>
      <c r="B168" t="s">
        <v>630</v>
      </c>
      <c r="C168">
        <v>0</v>
      </c>
      <c r="D168">
        <v>0</v>
      </c>
      <c r="E168" t="s">
        <v>630</v>
      </c>
      <c r="F168" t="s">
        <v>630</v>
      </c>
    </row>
    <row r="169" spans="1:6" x14ac:dyDescent="0.25">
      <c r="A169">
        <v>0</v>
      </c>
      <c r="B169" t="s">
        <v>630</v>
      </c>
      <c r="C169">
        <v>0</v>
      </c>
      <c r="D169">
        <v>0</v>
      </c>
      <c r="E169" t="s">
        <v>630</v>
      </c>
      <c r="F169" t="s">
        <v>630</v>
      </c>
    </row>
    <row r="170" spans="1:6" x14ac:dyDescent="0.25">
      <c r="A170">
        <v>0</v>
      </c>
      <c r="B170" t="s">
        <v>630</v>
      </c>
      <c r="C170">
        <v>0</v>
      </c>
      <c r="D170">
        <v>0</v>
      </c>
      <c r="E170" t="s">
        <v>630</v>
      </c>
      <c r="F170" t="s">
        <v>630</v>
      </c>
    </row>
    <row r="171" spans="1:6" x14ac:dyDescent="0.25">
      <c r="A171">
        <v>0</v>
      </c>
      <c r="B171" t="s">
        <v>630</v>
      </c>
      <c r="C171">
        <v>0</v>
      </c>
      <c r="D171">
        <v>0</v>
      </c>
      <c r="E171" t="s">
        <v>630</v>
      </c>
      <c r="F171" t="s">
        <v>630</v>
      </c>
    </row>
    <row r="172" spans="1:6" x14ac:dyDescent="0.25">
      <c r="A172">
        <v>0</v>
      </c>
      <c r="B172" t="s">
        <v>630</v>
      </c>
      <c r="C172">
        <v>0</v>
      </c>
      <c r="D172">
        <v>0</v>
      </c>
      <c r="E172" t="s">
        <v>630</v>
      </c>
      <c r="F172" t="s">
        <v>630</v>
      </c>
    </row>
    <row r="173" spans="1:6" x14ac:dyDescent="0.25">
      <c r="A173">
        <v>0</v>
      </c>
      <c r="B173" t="s">
        <v>630</v>
      </c>
      <c r="C173">
        <v>0</v>
      </c>
      <c r="D173">
        <v>0</v>
      </c>
      <c r="E173" t="s">
        <v>630</v>
      </c>
      <c r="F173" t="s">
        <v>630</v>
      </c>
    </row>
    <row r="174" spans="1:6" x14ac:dyDescent="0.25">
      <c r="A174">
        <v>0</v>
      </c>
      <c r="B174" t="s">
        <v>630</v>
      </c>
      <c r="C174">
        <v>0</v>
      </c>
      <c r="D174">
        <v>0</v>
      </c>
      <c r="E174" t="s">
        <v>630</v>
      </c>
      <c r="F174" t="s">
        <v>630</v>
      </c>
    </row>
    <row r="175" spans="1:6" x14ac:dyDescent="0.25">
      <c r="A175">
        <v>0</v>
      </c>
      <c r="B175" t="s">
        <v>630</v>
      </c>
      <c r="C175">
        <v>0</v>
      </c>
      <c r="D175">
        <v>0</v>
      </c>
      <c r="E175" t="s">
        <v>630</v>
      </c>
      <c r="F175" t="s">
        <v>630</v>
      </c>
    </row>
    <row r="176" spans="1:6" x14ac:dyDescent="0.25">
      <c r="A176">
        <v>0</v>
      </c>
      <c r="B176" t="s">
        <v>630</v>
      </c>
      <c r="C176">
        <v>0</v>
      </c>
      <c r="D176">
        <v>0</v>
      </c>
      <c r="E176" t="s">
        <v>630</v>
      </c>
      <c r="F176" t="s">
        <v>630</v>
      </c>
    </row>
    <row r="177" spans="1:6" x14ac:dyDescent="0.25">
      <c r="A177">
        <v>0</v>
      </c>
      <c r="B177" t="s">
        <v>630</v>
      </c>
      <c r="C177">
        <v>0</v>
      </c>
      <c r="D177">
        <v>0</v>
      </c>
      <c r="E177" t="s">
        <v>630</v>
      </c>
      <c r="F177" t="s">
        <v>630</v>
      </c>
    </row>
    <row r="178" spans="1:6" x14ac:dyDescent="0.25">
      <c r="A178">
        <v>0</v>
      </c>
      <c r="B178" t="s">
        <v>630</v>
      </c>
      <c r="C178">
        <v>0</v>
      </c>
      <c r="D178">
        <v>0</v>
      </c>
      <c r="E178" t="s">
        <v>630</v>
      </c>
      <c r="F178" t="s">
        <v>630</v>
      </c>
    </row>
    <row r="179" spans="1:6" x14ac:dyDescent="0.25">
      <c r="A179">
        <v>0</v>
      </c>
      <c r="B179" t="s">
        <v>630</v>
      </c>
      <c r="C179">
        <v>0</v>
      </c>
      <c r="D179">
        <v>0</v>
      </c>
      <c r="E179" t="s">
        <v>630</v>
      </c>
      <c r="F179" t="s">
        <v>630</v>
      </c>
    </row>
    <row r="180" spans="1:6" x14ac:dyDescent="0.25">
      <c r="A180">
        <v>0</v>
      </c>
      <c r="B180" t="s">
        <v>630</v>
      </c>
      <c r="C180">
        <v>0</v>
      </c>
      <c r="D180">
        <v>0</v>
      </c>
      <c r="E180" t="s">
        <v>630</v>
      </c>
      <c r="F180" t="s">
        <v>630</v>
      </c>
    </row>
    <row r="181" spans="1:6" x14ac:dyDescent="0.25">
      <c r="A181">
        <v>0</v>
      </c>
      <c r="B181" t="s">
        <v>630</v>
      </c>
      <c r="C181">
        <v>0</v>
      </c>
      <c r="D181">
        <v>0</v>
      </c>
      <c r="E181" t="s">
        <v>630</v>
      </c>
      <c r="F181" t="s">
        <v>630</v>
      </c>
    </row>
    <row r="182" spans="1:6" x14ac:dyDescent="0.25">
      <c r="A182">
        <v>0</v>
      </c>
      <c r="B182" t="s">
        <v>630</v>
      </c>
      <c r="C182">
        <v>0</v>
      </c>
      <c r="D182">
        <v>0</v>
      </c>
      <c r="E182" t="s">
        <v>630</v>
      </c>
      <c r="F182" t="s">
        <v>630</v>
      </c>
    </row>
    <row r="183" spans="1:6" x14ac:dyDescent="0.25">
      <c r="A183">
        <v>0</v>
      </c>
      <c r="B183" t="s">
        <v>630</v>
      </c>
      <c r="C183">
        <v>0</v>
      </c>
      <c r="D183">
        <v>0</v>
      </c>
      <c r="E183" t="s">
        <v>630</v>
      </c>
      <c r="F183" t="s">
        <v>630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95" sqref="A9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629</v>
      </c>
      <c r="C4" s="8">
        <f>22647.92*3</f>
        <v>67943.759999999995</v>
      </c>
      <c r="D4" s="8">
        <f>22647.92*3</f>
        <v>67943.759999999995</v>
      </c>
      <c r="E4" t="s">
        <v>218</v>
      </c>
      <c r="F4" t="s">
        <v>629</v>
      </c>
    </row>
    <row r="5" spans="1:6" x14ac:dyDescent="0.25">
      <c r="A5">
        <v>2</v>
      </c>
      <c r="B5" t="s">
        <v>629</v>
      </c>
      <c r="C5" s="12">
        <f>5555.07*3</f>
        <v>16665.21</v>
      </c>
      <c r="D5" s="12">
        <f>5555.07*3</f>
        <v>16665.21</v>
      </c>
      <c r="E5" t="s">
        <v>218</v>
      </c>
      <c r="F5" t="s">
        <v>629</v>
      </c>
    </row>
    <row r="6" spans="1:6" x14ac:dyDescent="0.25">
      <c r="A6">
        <v>3</v>
      </c>
      <c r="B6" t="s">
        <v>629</v>
      </c>
      <c r="C6" s="13">
        <f>3310.31*3</f>
        <v>9930.93</v>
      </c>
      <c r="D6" s="13">
        <f>3310.31*3</f>
        <v>9930.93</v>
      </c>
      <c r="E6" t="s">
        <v>218</v>
      </c>
      <c r="F6" t="s">
        <v>629</v>
      </c>
    </row>
    <row r="7" spans="1:6" x14ac:dyDescent="0.25">
      <c r="A7">
        <v>4</v>
      </c>
      <c r="B7" t="s">
        <v>629</v>
      </c>
      <c r="C7" s="12">
        <f>3062.82*3</f>
        <v>9188.4600000000009</v>
      </c>
      <c r="D7" s="12">
        <f>3062.82*3</f>
        <v>9188.4600000000009</v>
      </c>
      <c r="E7" t="s">
        <v>218</v>
      </c>
      <c r="F7" t="s">
        <v>629</v>
      </c>
    </row>
    <row r="8" spans="1:6" x14ac:dyDescent="0.25">
      <c r="A8">
        <v>5</v>
      </c>
      <c r="B8" t="s">
        <v>629</v>
      </c>
      <c r="C8" s="12">
        <f>1918.48*3</f>
        <v>5755.4400000000005</v>
      </c>
      <c r="D8" s="12">
        <f>1918.48*3</f>
        <v>5755.4400000000005</v>
      </c>
      <c r="E8" t="s">
        <v>218</v>
      </c>
      <c r="F8" t="s">
        <v>629</v>
      </c>
    </row>
    <row r="9" spans="1:6" x14ac:dyDescent="0.25">
      <c r="A9">
        <v>6</v>
      </c>
      <c r="B9" t="s">
        <v>629</v>
      </c>
      <c r="C9" s="13">
        <f>3062.82*3</f>
        <v>9188.4600000000009</v>
      </c>
      <c r="D9" s="13">
        <f>3062.82*3</f>
        <v>9188.4600000000009</v>
      </c>
      <c r="E9" t="s">
        <v>218</v>
      </c>
      <c r="F9" t="s">
        <v>629</v>
      </c>
    </row>
    <row r="10" spans="1:6" x14ac:dyDescent="0.25">
      <c r="A10">
        <v>7</v>
      </c>
      <c r="B10" t="s">
        <v>629</v>
      </c>
      <c r="C10" s="13">
        <f>1691.9*3</f>
        <v>5075.7000000000007</v>
      </c>
      <c r="D10" s="13">
        <f>1691.9*3</f>
        <v>5075.7000000000007</v>
      </c>
      <c r="E10" t="s">
        <v>218</v>
      </c>
      <c r="F10" t="s">
        <v>629</v>
      </c>
    </row>
    <row r="11" spans="1:6" x14ac:dyDescent="0.25">
      <c r="A11">
        <v>8</v>
      </c>
      <c r="B11" t="s">
        <v>629</v>
      </c>
      <c r="C11" s="13">
        <f>1691.9*3</f>
        <v>5075.7000000000007</v>
      </c>
      <c r="D11" s="13">
        <f>1691.9*3</f>
        <v>5075.7000000000007</v>
      </c>
      <c r="E11" t="s">
        <v>218</v>
      </c>
      <c r="F11" t="s">
        <v>629</v>
      </c>
    </row>
    <row r="12" spans="1:6" x14ac:dyDescent="0.25">
      <c r="A12">
        <v>9</v>
      </c>
      <c r="B12" t="s">
        <v>629</v>
      </c>
      <c r="C12" s="12">
        <f>5555.07*3</f>
        <v>16665.21</v>
      </c>
      <c r="D12" s="12">
        <f>5555.07*3</f>
        <v>16665.21</v>
      </c>
      <c r="E12" t="s">
        <v>218</v>
      </c>
      <c r="F12" t="s">
        <v>629</v>
      </c>
    </row>
    <row r="13" spans="1:6" x14ac:dyDescent="0.25">
      <c r="A13">
        <v>10</v>
      </c>
      <c r="B13" t="s">
        <v>629</v>
      </c>
      <c r="C13" s="16">
        <f>3310.31*3</f>
        <v>9930.93</v>
      </c>
      <c r="D13" s="16">
        <f>3310.31*3</f>
        <v>9930.93</v>
      </c>
      <c r="E13" t="s">
        <v>218</v>
      </c>
      <c r="F13" t="s">
        <v>629</v>
      </c>
    </row>
    <row r="14" spans="1:6" x14ac:dyDescent="0.25">
      <c r="A14">
        <v>11</v>
      </c>
      <c r="B14" t="s">
        <v>629</v>
      </c>
      <c r="C14" s="13">
        <f>3062.82*3</f>
        <v>9188.4600000000009</v>
      </c>
      <c r="D14" s="13">
        <f>3062.82*3</f>
        <v>9188.4600000000009</v>
      </c>
      <c r="E14" t="s">
        <v>218</v>
      </c>
      <c r="F14" t="s">
        <v>629</v>
      </c>
    </row>
    <row r="15" spans="1:6" x14ac:dyDescent="0.25">
      <c r="A15">
        <v>12</v>
      </c>
      <c r="B15" t="s">
        <v>629</v>
      </c>
      <c r="C15" s="12">
        <f>3062.82*3</f>
        <v>9188.4600000000009</v>
      </c>
      <c r="D15" s="12">
        <f>3062.82*3</f>
        <v>9188.4600000000009</v>
      </c>
      <c r="E15" t="s">
        <v>218</v>
      </c>
      <c r="F15" t="s">
        <v>629</v>
      </c>
    </row>
    <row r="16" spans="1:6" x14ac:dyDescent="0.25">
      <c r="A16">
        <v>13</v>
      </c>
      <c r="B16" t="s">
        <v>629</v>
      </c>
      <c r="C16" s="13">
        <f>1918.48*3</f>
        <v>5755.4400000000005</v>
      </c>
      <c r="D16" s="13">
        <f>1918.48*3</f>
        <v>5755.4400000000005</v>
      </c>
      <c r="E16" t="s">
        <v>218</v>
      </c>
      <c r="F16" t="s">
        <v>629</v>
      </c>
    </row>
    <row r="17" spans="1:6" x14ac:dyDescent="0.25">
      <c r="A17">
        <v>14</v>
      </c>
      <c r="B17" t="s">
        <v>629</v>
      </c>
      <c r="C17" s="16">
        <f>1691.9*3</f>
        <v>5075.7000000000007</v>
      </c>
      <c r="D17" s="16">
        <f>1691.9*3</f>
        <v>5075.7000000000007</v>
      </c>
      <c r="E17" t="s">
        <v>218</v>
      </c>
      <c r="F17" t="s">
        <v>629</v>
      </c>
    </row>
    <row r="18" spans="1:6" x14ac:dyDescent="0.25">
      <c r="A18">
        <v>15</v>
      </c>
      <c r="B18" t="s">
        <v>629</v>
      </c>
      <c r="C18" s="12">
        <v>21572.666666666668</v>
      </c>
      <c r="D18" s="12">
        <v>21572.666666666668</v>
      </c>
      <c r="E18" t="s">
        <v>218</v>
      </c>
      <c r="F18" t="s">
        <v>629</v>
      </c>
    </row>
    <row r="19" spans="1:6" x14ac:dyDescent="0.25">
      <c r="A19">
        <v>16</v>
      </c>
      <c r="B19" t="s">
        <v>629</v>
      </c>
      <c r="C19" s="12">
        <f>4947.57*3</f>
        <v>14842.71</v>
      </c>
      <c r="D19" s="12">
        <f>4947.57*3</f>
        <v>14842.71</v>
      </c>
      <c r="E19" t="s">
        <v>218</v>
      </c>
      <c r="F19" t="s">
        <v>629</v>
      </c>
    </row>
    <row r="20" spans="1:6" x14ac:dyDescent="0.25">
      <c r="A20">
        <v>17</v>
      </c>
      <c r="B20" t="s">
        <v>629</v>
      </c>
      <c r="C20" s="20">
        <f>1371.38*3</f>
        <v>4114.1400000000003</v>
      </c>
      <c r="D20" s="20">
        <f>1371.38*3</f>
        <v>4114.1400000000003</v>
      </c>
      <c r="E20" t="s">
        <v>218</v>
      </c>
      <c r="F20" t="s">
        <v>629</v>
      </c>
    </row>
    <row r="21" spans="1:6" x14ac:dyDescent="0.25">
      <c r="A21">
        <v>18</v>
      </c>
      <c r="B21" t="s">
        <v>629</v>
      </c>
      <c r="C21" s="12">
        <f>4590.43*3</f>
        <v>13771.29</v>
      </c>
      <c r="D21" s="12">
        <f>4590.43*3</f>
        <v>13771.29</v>
      </c>
      <c r="E21" t="s">
        <v>218</v>
      </c>
      <c r="F21" t="s">
        <v>629</v>
      </c>
    </row>
    <row r="22" spans="1:6" x14ac:dyDescent="0.25">
      <c r="A22">
        <v>19</v>
      </c>
      <c r="B22" t="s">
        <v>629</v>
      </c>
      <c r="C22" s="40">
        <f>10621.72*3</f>
        <v>31865.159999999996</v>
      </c>
      <c r="D22" s="40">
        <f>10621.72*3</f>
        <v>31865.159999999996</v>
      </c>
      <c r="E22" t="s">
        <v>218</v>
      </c>
      <c r="F22" t="s">
        <v>629</v>
      </c>
    </row>
    <row r="23" spans="1:6" x14ac:dyDescent="0.25">
      <c r="A23">
        <v>20</v>
      </c>
      <c r="B23" t="s">
        <v>629</v>
      </c>
      <c r="C23" s="20">
        <f>2726.2*3</f>
        <v>8178.5999999999995</v>
      </c>
      <c r="D23" s="20">
        <f>2726.2*3</f>
        <v>8178.5999999999995</v>
      </c>
      <c r="E23" t="s">
        <v>218</v>
      </c>
      <c r="F23" t="s">
        <v>629</v>
      </c>
    </row>
    <row r="24" spans="1:6" x14ac:dyDescent="0.25">
      <c r="A24">
        <v>21</v>
      </c>
      <c r="B24" t="s">
        <v>629</v>
      </c>
      <c r="C24" s="20">
        <f>2726.2*3</f>
        <v>8178.5999999999995</v>
      </c>
      <c r="D24" s="20">
        <f>2726.2*3</f>
        <v>8178.5999999999995</v>
      </c>
      <c r="E24" t="s">
        <v>218</v>
      </c>
      <c r="F24" t="s">
        <v>629</v>
      </c>
    </row>
    <row r="25" spans="1:6" x14ac:dyDescent="0.25">
      <c r="A25">
        <v>22</v>
      </c>
      <c r="B25" t="s">
        <v>629</v>
      </c>
      <c r="C25" s="40">
        <f>13848.3*3</f>
        <v>41544.899999999994</v>
      </c>
      <c r="D25" s="40">
        <f>13848.3*3</f>
        <v>41544.899999999994</v>
      </c>
      <c r="E25" t="s">
        <v>218</v>
      </c>
      <c r="F25" t="s">
        <v>629</v>
      </c>
    </row>
    <row r="26" spans="1:6" x14ac:dyDescent="0.25">
      <c r="A26">
        <v>23</v>
      </c>
      <c r="B26" t="s">
        <v>629</v>
      </c>
      <c r="C26" s="20">
        <f>8078.48*3</f>
        <v>24235.439999999999</v>
      </c>
      <c r="D26" s="20">
        <f>8078.48*3</f>
        <v>24235.439999999999</v>
      </c>
      <c r="E26" t="s">
        <v>218</v>
      </c>
      <c r="F26" t="s">
        <v>629</v>
      </c>
    </row>
    <row r="27" spans="1:6" x14ac:dyDescent="0.25">
      <c r="A27">
        <v>24</v>
      </c>
      <c r="B27" t="s">
        <v>629</v>
      </c>
      <c r="C27" s="20">
        <f>6806.87*3</f>
        <v>20420.61</v>
      </c>
      <c r="D27" s="20">
        <f>6806.87*3</f>
        <v>20420.61</v>
      </c>
      <c r="E27" t="s">
        <v>218</v>
      </c>
      <c r="F27" t="s">
        <v>629</v>
      </c>
    </row>
    <row r="28" spans="1:6" x14ac:dyDescent="0.25">
      <c r="A28">
        <v>25</v>
      </c>
      <c r="B28" t="s">
        <v>629</v>
      </c>
      <c r="C28" s="20">
        <f>1918.48*3</f>
        <v>5755.4400000000005</v>
      </c>
      <c r="D28" s="20">
        <f>1918.48*3</f>
        <v>5755.4400000000005</v>
      </c>
      <c r="E28" t="s">
        <v>218</v>
      </c>
      <c r="F28" t="s">
        <v>629</v>
      </c>
    </row>
    <row r="29" spans="1:6" x14ac:dyDescent="0.25">
      <c r="A29">
        <v>26</v>
      </c>
      <c r="B29" t="s">
        <v>629</v>
      </c>
      <c r="C29" s="8">
        <f>11893.34*3</f>
        <v>35680.020000000004</v>
      </c>
      <c r="D29" s="8">
        <f>11893.34*3</f>
        <v>35680.020000000004</v>
      </c>
      <c r="E29" t="s">
        <v>218</v>
      </c>
      <c r="F29" t="s">
        <v>629</v>
      </c>
    </row>
    <row r="30" spans="1:6" x14ac:dyDescent="0.25">
      <c r="A30">
        <v>27</v>
      </c>
      <c r="B30" t="s">
        <v>629</v>
      </c>
      <c r="C30" s="13">
        <f>9350.1*3</f>
        <v>28050.300000000003</v>
      </c>
      <c r="D30" s="13">
        <f>9350.1*3</f>
        <v>28050.300000000003</v>
      </c>
      <c r="E30" t="s">
        <v>218</v>
      </c>
      <c r="F30" t="s">
        <v>629</v>
      </c>
    </row>
    <row r="31" spans="1:6" x14ac:dyDescent="0.25">
      <c r="A31">
        <v>28</v>
      </c>
      <c r="B31" t="s">
        <v>629</v>
      </c>
      <c r="C31" s="13">
        <f>8714.29*3</f>
        <v>26142.870000000003</v>
      </c>
      <c r="D31" s="13">
        <f>8714.29*3</f>
        <v>26142.870000000003</v>
      </c>
      <c r="E31" t="s">
        <v>218</v>
      </c>
      <c r="F31" t="s">
        <v>629</v>
      </c>
    </row>
    <row r="32" spans="1:6" x14ac:dyDescent="0.25">
      <c r="A32">
        <v>29</v>
      </c>
      <c r="B32" t="s">
        <v>629</v>
      </c>
      <c r="C32" s="13">
        <f>7442.67*3</f>
        <v>22328.010000000002</v>
      </c>
      <c r="D32" s="13">
        <f>7442.67*3</f>
        <v>22328.010000000002</v>
      </c>
      <c r="E32" t="s">
        <v>218</v>
      </c>
      <c r="F32" t="s">
        <v>629</v>
      </c>
    </row>
    <row r="33" spans="1:6" x14ac:dyDescent="0.25">
      <c r="A33">
        <v>30</v>
      </c>
      <c r="B33" t="s">
        <v>629</v>
      </c>
      <c r="C33" s="13">
        <f>8078.48*3</f>
        <v>24235.439999999999</v>
      </c>
      <c r="D33" s="13">
        <f>8078.48*3</f>
        <v>24235.439999999999</v>
      </c>
      <c r="E33" t="s">
        <v>218</v>
      </c>
      <c r="F33" t="s">
        <v>629</v>
      </c>
    </row>
    <row r="34" spans="1:6" x14ac:dyDescent="0.25">
      <c r="A34">
        <v>31</v>
      </c>
      <c r="B34" t="s">
        <v>629</v>
      </c>
      <c r="C34" s="13">
        <f>5555.07*3</f>
        <v>16665.21</v>
      </c>
      <c r="D34" s="13">
        <f>5555.07*3</f>
        <v>16665.21</v>
      </c>
      <c r="E34" t="s">
        <v>218</v>
      </c>
      <c r="F34" t="s">
        <v>629</v>
      </c>
    </row>
    <row r="35" spans="1:6" x14ac:dyDescent="0.25">
      <c r="A35">
        <v>32</v>
      </c>
      <c r="B35" t="s">
        <v>629</v>
      </c>
      <c r="C35" s="13">
        <f>5555.07*3</f>
        <v>16665.21</v>
      </c>
      <c r="D35" s="13">
        <f>5555.07*3</f>
        <v>16665.21</v>
      </c>
      <c r="E35" t="s">
        <v>218</v>
      </c>
      <c r="F35" t="s">
        <v>629</v>
      </c>
    </row>
    <row r="36" spans="1:6" x14ac:dyDescent="0.25">
      <c r="A36">
        <v>33</v>
      </c>
      <c r="B36" t="s">
        <v>629</v>
      </c>
      <c r="C36" s="13">
        <f>3789.26*3</f>
        <v>11367.78</v>
      </c>
      <c r="D36" s="13">
        <f>3789.26*3</f>
        <v>11367.78</v>
      </c>
      <c r="E36" t="s">
        <v>218</v>
      </c>
      <c r="F36" t="s">
        <v>629</v>
      </c>
    </row>
    <row r="37" spans="1:6" x14ac:dyDescent="0.25">
      <c r="A37">
        <v>34</v>
      </c>
      <c r="B37" t="s">
        <v>629</v>
      </c>
      <c r="C37" s="13">
        <f>3062.82*3</f>
        <v>9188.4600000000009</v>
      </c>
      <c r="D37" s="13">
        <f>3062.82*3</f>
        <v>9188.4600000000009</v>
      </c>
      <c r="E37" t="s">
        <v>218</v>
      </c>
      <c r="F37" t="s">
        <v>629</v>
      </c>
    </row>
    <row r="38" spans="1:6" x14ac:dyDescent="0.25">
      <c r="A38">
        <v>35</v>
      </c>
      <c r="B38" t="s">
        <v>629</v>
      </c>
      <c r="C38" s="13">
        <f>2132.16*3</f>
        <v>6396.48</v>
      </c>
      <c r="D38" s="13">
        <f>2132.16*3</f>
        <v>6396.48</v>
      </c>
      <c r="E38" t="s">
        <v>218</v>
      </c>
      <c r="F38" t="s">
        <v>629</v>
      </c>
    </row>
    <row r="39" spans="1:6" x14ac:dyDescent="0.25">
      <c r="A39">
        <v>36</v>
      </c>
      <c r="B39" t="s">
        <v>629</v>
      </c>
      <c r="C39" s="13">
        <f>2484.81*2</f>
        <v>4969.62</v>
      </c>
      <c r="D39" s="13">
        <f>2484.81*2</f>
        <v>4969.62</v>
      </c>
      <c r="E39" t="s">
        <v>218</v>
      </c>
      <c r="F39" t="s">
        <v>629</v>
      </c>
    </row>
    <row r="40" spans="1:6" x14ac:dyDescent="0.25">
      <c r="A40">
        <v>37</v>
      </c>
      <c r="B40" t="s">
        <v>629</v>
      </c>
      <c r="C40" s="13">
        <f>1918.48*2</f>
        <v>3836.96</v>
      </c>
      <c r="D40" s="13">
        <f>1918.48*2</f>
        <v>3836.96</v>
      </c>
      <c r="E40" t="s">
        <v>218</v>
      </c>
      <c r="F40" t="s">
        <v>629</v>
      </c>
    </row>
    <row r="41" spans="1:6" x14ac:dyDescent="0.25">
      <c r="A41">
        <v>38</v>
      </c>
      <c r="B41" t="s">
        <v>629</v>
      </c>
      <c r="C41" s="40">
        <f>10621.72*3</f>
        <v>31865.159999999996</v>
      </c>
      <c r="D41" s="40">
        <f>10621.72*3</f>
        <v>31865.159999999996</v>
      </c>
      <c r="E41" t="s">
        <v>218</v>
      </c>
      <c r="F41" t="s">
        <v>629</v>
      </c>
    </row>
    <row r="42" spans="1:6" x14ac:dyDescent="0.25">
      <c r="A42">
        <v>39</v>
      </c>
      <c r="B42" t="s">
        <v>629</v>
      </c>
      <c r="C42" s="43">
        <v>0</v>
      </c>
      <c r="D42" s="43">
        <v>0</v>
      </c>
      <c r="E42" t="s">
        <v>218</v>
      </c>
      <c r="F42" t="s">
        <v>629</v>
      </c>
    </row>
    <row r="43" spans="1:6" x14ac:dyDescent="0.25">
      <c r="A43">
        <v>40</v>
      </c>
      <c r="B43" t="s">
        <v>629</v>
      </c>
      <c r="C43" s="20">
        <f t="shared" ref="C43:D45" si="0">5555.07*3</f>
        <v>16665.21</v>
      </c>
      <c r="D43" s="20">
        <f t="shared" si="0"/>
        <v>16665.21</v>
      </c>
      <c r="E43" t="s">
        <v>218</v>
      </c>
      <c r="F43" t="s">
        <v>629</v>
      </c>
    </row>
    <row r="44" spans="1:6" x14ac:dyDescent="0.25">
      <c r="A44">
        <v>41</v>
      </c>
      <c r="B44" t="s">
        <v>629</v>
      </c>
      <c r="C44" s="16">
        <f t="shared" si="0"/>
        <v>16665.21</v>
      </c>
      <c r="D44" s="16">
        <f t="shared" si="0"/>
        <v>16665.21</v>
      </c>
      <c r="E44" t="s">
        <v>218</v>
      </c>
      <c r="F44" t="s">
        <v>629</v>
      </c>
    </row>
    <row r="45" spans="1:6" x14ac:dyDescent="0.25">
      <c r="A45">
        <v>42</v>
      </c>
      <c r="B45" t="s">
        <v>629</v>
      </c>
      <c r="C45" s="20">
        <f t="shared" si="0"/>
        <v>16665.21</v>
      </c>
      <c r="D45" s="20">
        <f t="shared" si="0"/>
        <v>16665.21</v>
      </c>
      <c r="E45" t="s">
        <v>218</v>
      </c>
      <c r="F45" t="s">
        <v>629</v>
      </c>
    </row>
    <row r="46" spans="1:6" x14ac:dyDescent="0.25">
      <c r="A46">
        <v>43</v>
      </c>
      <c r="B46" t="s">
        <v>629</v>
      </c>
      <c r="C46" s="20">
        <f>4947.57*3</f>
        <v>14842.71</v>
      </c>
      <c r="D46" s="20">
        <f>4947.57*3</f>
        <v>14842.71</v>
      </c>
      <c r="E46" t="s">
        <v>218</v>
      </c>
      <c r="F46" t="s">
        <v>629</v>
      </c>
    </row>
    <row r="47" spans="1:6" x14ac:dyDescent="0.25">
      <c r="A47">
        <v>44</v>
      </c>
      <c r="B47" t="s">
        <v>629</v>
      </c>
      <c r="C47" s="20">
        <f>4947.57*3</f>
        <v>14842.71</v>
      </c>
      <c r="D47" s="20">
        <f>4947.57*3</f>
        <v>14842.71</v>
      </c>
      <c r="E47" t="s">
        <v>218</v>
      </c>
      <c r="F47" t="s">
        <v>629</v>
      </c>
    </row>
    <row r="48" spans="1:6" x14ac:dyDescent="0.25">
      <c r="A48">
        <v>45</v>
      </c>
      <c r="B48" t="s">
        <v>629</v>
      </c>
      <c r="C48" s="20">
        <f>4352.33*3</f>
        <v>13056.99</v>
      </c>
      <c r="D48" s="20">
        <f>4352.33*3</f>
        <v>13056.99</v>
      </c>
      <c r="E48" t="s">
        <v>218</v>
      </c>
      <c r="F48" t="s">
        <v>629</v>
      </c>
    </row>
    <row r="49" spans="1:6" x14ac:dyDescent="0.25">
      <c r="A49">
        <v>46</v>
      </c>
      <c r="B49" t="s">
        <v>629</v>
      </c>
      <c r="C49" s="20">
        <f>4947.57*3</f>
        <v>14842.71</v>
      </c>
      <c r="D49" s="20">
        <f>4947.57*3</f>
        <v>14842.71</v>
      </c>
      <c r="E49" t="s">
        <v>218</v>
      </c>
      <c r="F49" t="s">
        <v>629</v>
      </c>
    </row>
    <row r="50" spans="1:6" x14ac:dyDescent="0.25">
      <c r="A50">
        <v>47</v>
      </c>
      <c r="B50" t="s">
        <v>629</v>
      </c>
      <c r="C50" s="20">
        <f>2759.86*3</f>
        <v>8279.58</v>
      </c>
      <c r="D50" s="20">
        <f>2759.86*3</f>
        <v>8279.58</v>
      </c>
      <c r="E50" t="s">
        <v>218</v>
      </c>
      <c r="F50" t="s">
        <v>629</v>
      </c>
    </row>
    <row r="51" spans="1:6" x14ac:dyDescent="0.25">
      <c r="A51">
        <v>48</v>
      </c>
      <c r="B51" t="s">
        <v>629</v>
      </c>
      <c r="C51" s="20">
        <f>2484.81*3</f>
        <v>7454.43</v>
      </c>
      <c r="D51" s="20">
        <f>2484.81*3</f>
        <v>7454.43</v>
      </c>
      <c r="E51" t="s">
        <v>218</v>
      </c>
      <c r="F51" t="s">
        <v>629</v>
      </c>
    </row>
    <row r="52" spans="1:6" x14ac:dyDescent="0.25">
      <c r="A52">
        <v>49</v>
      </c>
      <c r="B52" t="s">
        <v>629</v>
      </c>
      <c r="C52" s="20">
        <f>2484.81*3</f>
        <v>7454.43</v>
      </c>
      <c r="D52" s="20">
        <f>2484.81*3</f>
        <v>7454.43</v>
      </c>
      <c r="E52" t="s">
        <v>218</v>
      </c>
      <c r="F52" t="s">
        <v>629</v>
      </c>
    </row>
    <row r="53" spans="1:6" x14ac:dyDescent="0.25">
      <c r="A53">
        <v>50</v>
      </c>
      <c r="B53" t="s">
        <v>629</v>
      </c>
      <c r="C53" s="20">
        <f>4352.33*3</f>
        <v>13056.99</v>
      </c>
      <c r="D53" s="20">
        <f>4352.33*3</f>
        <v>13056.99</v>
      </c>
      <c r="E53" t="s">
        <v>218</v>
      </c>
      <c r="F53" t="s">
        <v>629</v>
      </c>
    </row>
    <row r="54" spans="1:6" x14ac:dyDescent="0.25">
      <c r="A54">
        <v>51</v>
      </c>
      <c r="B54" t="s">
        <v>629</v>
      </c>
      <c r="C54" s="43">
        <v>0</v>
      </c>
      <c r="D54" s="43">
        <v>0</v>
      </c>
      <c r="E54" t="s">
        <v>218</v>
      </c>
      <c r="F54" t="s">
        <v>629</v>
      </c>
    </row>
    <row r="55" spans="1:6" x14ac:dyDescent="0.25">
      <c r="A55">
        <v>52</v>
      </c>
      <c r="B55" t="s">
        <v>629</v>
      </c>
      <c r="C55" s="43">
        <v>0</v>
      </c>
      <c r="D55" s="43">
        <v>0</v>
      </c>
      <c r="E55" t="s">
        <v>218</v>
      </c>
      <c r="F55" t="s">
        <v>629</v>
      </c>
    </row>
    <row r="56" spans="1:6" x14ac:dyDescent="0.25">
      <c r="A56">
        <v>53</v>
      </c>
      <c r="B56" t="s">
        <v>629</v>
      </c>
      <c r="C56" s="43">
        <v>0</v>
      </c>
      <c r="D56" s="43">
        <v>0</v>
      </c>
      <c r="E56" t="s">
        <v>218</v>
      </c>
      <c r="F56" t="s">
        <v>629</v>
      </c>
    </row>
    <row r="57" spans="1:6" x14ac:dyDescent="0.25">
      <c r="A57">
        <v>54</v>
      </c>
      <c r="B57" t="s">
        <v>629</v>
      </c>
      <c r="C57" s="41">
        <f>2484.81*3</f>
        <v>7454.43</v>
      </c>
      <c r="D57" s="41">
        <f>2484.81*3</f>
        <v>7454.43</v>
      </c>
      <c r="E57" t="s">
        <v>218</v>
      </c>
      <c r="F57" t="s">
        <v>629</v>
      </c>
    </row>
    <row r="58" spans="1:6" x14ac:dyDescent="0.25">
      <c r="A58">
        <v>55</v>
      </c>
      <c r="B58" t="s">
        <v>629</v>
      </c>
      <c r="C58" s="20">
        <f>8714.29*3</f>
        <v>26142.870000000003</v>
      </c>
      <c r="D58" s="20">
        <f>8714.29*3</f>
        <v>26142.870000000003</v>
      </c>
      <c r="E58" t="s">
        <v>218</v>
      </c>
      <c r="F58" t="s">
        <v>629</v>
      </c>
    </row>
    <row r="59" spans="1:6" x14ac:dyDescent="0.25">
      <c r="A59">
        <v>56</v>
      </c>
      <c r="B59" t="s">
        <v>629</v>
      </c>
      <c r="C59" s="20">
        <f>3789.26*3</f>
        <v>11367.78</v>
      </c>
      <c r="D59" s="20">
        <f>3789.26*3</f>
        <v>11367.78</v>
      </c>
      <c r="E59" t="s">
        <v>218</v>
      </c>
      <c r="F59" t="s">
        <v>629</v>
      </c>
    </row>
    <row r="60" spans="1:6" x14ac:dyDescent="0.25">
      <c r="A60">
        <v>57</v>
      </c>
      <c r="B60" t="s">
        <v>629</v>
      </c>
      <c r="C60" s="20">
        <f>3062.82*3</f>
        <v>9188.4600000000009</v>
      </c>
      <c r="D60" s="20">
        <f>3062.82*3</f>
        <v>9188.4600000000009</v>
      </c>
      <c r="E60" t="s">
        <v>218</v>
      </c>
      <c r="F60" t="s">
        <v>629</v>
      </c>
    </row>
    <row r="61" spans="1:6" x14ac:dyDescent="0.25">
      <c r="A61">
        <v>58</v>
      </c>
      <c r="B61" t="s">
        <v>629</v>
      </c>
      <c r="C61" s="20">
        <f>3789.26*3</f>
        <v>11367.78</v>
      </c>
      <c r="D61" s="20">
        <f>3789.26*3</f>
        <v>11367.78</v>
      </c>
      <c r="E61" t="s">
        <v>218</v>
      </c>
      <c r="F61" t="s">
        <v>629</v>
      </c>
    </row>
    <row r="62" spans="1:6" x14ac:dyDescent="0.25">
      <c r="A62">
        <v>59</v>
      </c>
      <c r="B62" t="s">
        <v>629</v>
      </c>
      <c r="C62" s="20">
        <f>5352.33*3</f>
        <v>16056.99</v>
      </c>
      <c r="D62" s="20">
        <f>5352.33*3</f>
        <v>16056.99</v>
      </c>
      <c r="E62" t="s">
        <v>218</v>
      </c>
      <c r="F62" t="s">
        <v>629</v>
      </c>
    </row>
    <row r="63" spans="1:6" x14ac:dyDescent="0.25">
      <c r="A63">
        <v>60</v>
      </c>
      <c r="B63" t="s">
        <v>629</v>
      </c>
      <c r="C63" s="20">
        <f>1918.48*3</f>
        <v>5755.4400000000005</v>
      </c>
      <c r="D63" s="20">
        <f>1918.48*3</f>
        <v>5755.4400000000005</v>
      </c>
      <c r="E63" t="s">
        <v>218</v>
      </c>
      <c r="F63" t="s">
        <v>629</v>
      </c>
    </row>
    <row r="64" spans="1:6" x14ac:dyDescent="0.25">
      <c r="A64">
        <v>61</v>
      </c>
      <c r="B64" t="s">
        <v>629</v>
      </c>
      <c r="C64" s="20">
        <f>2484.81*3</f>
        <v>7454.43</v>
      </c>
      <c r="D64" s="20">
        <f>2484.81*3</f>
        <v>7454.43</v>
      </c>
      <c r="E64" t="s">
        <v>218</v>
      </c>
      <c r="F64" t="s">
        <v>629</v>
      </c>
    </row>
    <row r="65" spans="1:6" x14ac:dyDescent="0.25">
      <c r="A65">
        <v>62</v>
      </c>
      <c r="B65" t="s">
        <v>629</v>
      </c>
      <c r="C65" s="3">
        <f>3062.82*3</f>
        <v>9188.4600000000009</v>
      </c>
      <c r="D65" s="3">
        <f>3062.82*3</f>
        <v>9188.4600000000009</v>
      </c>
      <c r="E65" t="s">
        <v>218</v>
      </c>
      <c r="F65" t="s">
        <v>629</v>
      </c>
    </row>
    <row r="66" spans="1:6" x14ac:dyDescent="0.25">
      <c r="A66">
        <v>63</v>
      </c>
      <c r="B66" t="s">
        <v>629</v>
      </c>
      <c r="C66" s="20">
        <f>4352.33*3</f>
        <v>13056.99</v>
      </c>
      <c r="D66" s="20">
        <f>4352.33*3</f>
        <v>13056.99</v>
      </c>
      <c r="E66" t="s">
        <v>218</v>
      </c>
      <c r="F66" t="s">
        <v>629</v>
      </c>
    </row>
    <row r="67" spans="1:6" x14ac:dyDescent="0.25">
      <c r="A67">
        <v>64</v>
      </c>
      <c r="B67" t="s">
        <v>629</v>
      </c>
      <c r="C67" s="20">
        <f>3062.82*3</f>
        <v>9188.4600000000009</v>
      </c>
      <c r="D67" s="20">
        <f>3062.82*3</f>
        <v>9188.4600000000009</v>
      </c>
      <c r="E67" t="s">
        <v>218</v>
      </c>
      <c r="F67" t="s">
        <v>629</v>
      </c>
    </row>
    <row r="68" spans="1:6" x14ac:dyDescent="0.25">
      <c r="A68">
        <v>65</v>
      </c>
      <c r="B68" t="s">
        <v>629</v>
      </c>
      <c r="C68" s="20">
        <f>3789.26*3</f>
        <v>11367.78</v>
      </c>
      <c r="D68" s="20">
        <f>3789.26*3</f>
        <v>11367.78</v>
      </c>
      <c r="E68" t="s">
        <v>218</v>
      </c>
      <c r="F68" t="s">
        <v>629</v>
      </c>
    </row>
    <row r="69" spans="1:6" x14ac:dyDescent="0.25">
      <c r="A69">
        <v>66</v>
      </c>
      <c r="B69" t="s">
        <v>629</v>
      </c>
      <c r="C69" s="43">
        <v>0</v>
      </c>
      <c r="D69" s="43">
        <v>0</v>
      </c>
      <c r="E69" t="s">
        <v>218</v>
      </c>
      <c r="F69" t="s">
        <v>629</v>
      </c>
    </row>
    <row r="70" spans="1:6" x14ac:dyDescent="0.25">
      <c r="A70">
        <v>67</v>
      </c>
      <c r="B70" t="s">
        <v>629</v>
      </c>
      <c r="C70" s="20">
        <f>2484.81*3</f>
        <v>7454.43</v>
      </c>
      <c r="D70" s="20">
        <f>2484.81*3</f>
        <v>7454.43</v>
      </c>
      <c r="E70" t="s">
        <v>218</v>
      </c>
      <c r="F70" t="s">
        <v>629</v>
      </c>
    </row>
    <row r="71" spans="1:6" x14ac:dyDescent="0.25">
      <c r="A71">
        <v>68</v>
      </c>
      <c r="B71" t="s">
        <v>629</v>
      </c>
      <c r="C71" s="20">
        <f>1918.48*3</f>
        <v>5755.4400000000005</v>
      </c>
      <c r="D71" s="20">
        <f>1918.48*3</f>
        <v>5755.4400000000005</v>
      </c>
      <c r="E71" t="s">
        <v>218</v>
      </c>
      <c r="F71" t="s">
        <v>629</v>
      </c>
    </row>
    <row r="72" spans="1:6" x14ac:dyDescent="0.25">
      <c r="A72">
        <v>69</v>
      </c>
      <c r="B72" t="s">
        <v>629</v>
      </c>
      <c r="C72" s="20">
        <f>2132.16*3</f>
        <v>6396.48</v>
      </c>
      <c r="D72" s="20">
        <f>2132.16*3</f>
        <v>6396.48</v>
      </c>
      <c r="E72" t="s">
        <v>218</v>
      </c>
      <c r="F72" t="s">
        <v>629</v>
      </c>
    </row>
    <row r="73" spans="1:6" x14ac:dyDescent="0.25">
      <c r="A73">
        <v>70</v>
      </c>
      <c r="B73" t="s">
        <v>629</v>
      </c>
      <c r="C73" s="20">
        <f>4125.88*3</f>
        <v>12377.64</v>
      </c>
      <c r="D73" s="20">
        <f>4125.88*3</f>
        <v>12377.64</v>
      </c>
      <c r="E73" t="s">
        <v>218</v>
      </c>
      <c r="F73" t="s">
        <v>629</v>
      </c>
    </row>
    <row r="74" spans="1:6" x14ac:dyDescent="0.25">
      <c r="A74">
        <v>71</v>
      </c>
      <c r="B74" t="s">
        <v>629</v>
      </c>
      <c r="C74" s="20">
        <f>1918.48*3</f>
        <v>5755.4400000000005</v>
      </c>
      <c r="D74" s="20">
        <f>1918.48*3</f>
        <v>5755.4400000000005</v>
      </c>
      <c r="E74" t="s">
        <v>218</v>
      </c>
      <c r="F74" t="s">
        <v>629</v>
      </c>
    </row>
    <row r="75" spans="1:6" x14ac:dyDescent="0.25">
      <c r="A75">
        <v>72</v>
      </c>
      <c r="B75" t="s">
        <v>629</v>
      </c>
      <c r="C75" s="20">
        <f>2484.81*3</f>
        <v>7454.43</v>
      </c>
      <c r="D75" s="20">
        <f>2484.81*3</f>
        <v>7454.43</v>
      </c>
      <c r="E75" t="s">
        <v>218</v>
      </c>
      <c r="F75" t="s">
        <v>629</v>
      </c>
    </row>
    <row r="76" spans="1:6" x14ac:dyDescent="0.25">
      <c r="A76">
        <v>73</v>
      </c>
      <c r="B76" t="s">
        <v>629</v>
      </c>
      <c r="C76" s="20">
        <f>2484.81*3</f>
        <v>7454.43</v>
      </c>
      <c r="D76" s="20">
        <f>2484.81*3</f>
        <v>7454.43</v>
      </c>
      <c r="E76" t="s">
        <v>218</v>
      </c>
      <c r="F76" t="s">
        <v>629</v>
      </c>
    </row>
    <row r="77" spans="1:6" x14ac:dyDescent="0.25">
      <c r="A77">
        <v>74</v>
      </c>
      <c r="B77" t="s">
        <v>629</v>
      </c>
      <c r="C77" s="20">
        <f>1918.48*3</f>
        <v>5755.4400000000005</v>
      </c>
      <c r="D77" s="20">
        <f>1918.48*3</f>
        <v>5755.4400000000005</v>
      </c>
      <c r="E77" t="s">
        <v>218</v>
      </c>
      <c r="F77" t="s">
        <v>629</v>
      </c>
    </row>
    <row r="78" spans="1:6" x14ac:dyDescent="0.25">
      <c r="A78">
        <v>75</v>
      </c>
      <c r="B78" t="s">
        <v>629</v>
      </c>
      <c r="C78" s="20">
        <f>3062.82*3</f>
        <v>9188.4600000000009</v>
      </c>
      <c r="D78" s="20">
        <f>3062.82*3</f>
        <v>9188.4600000000009</v>
      </c>
      <c r="E78" t="s">
        <v>218</v>
      </c>
      <c r="F78" t="s">
        <v>629</v>
      </c>
    </row>
    <row r="79" spans="1:6" x14ac:dyDescent="0.25">
      <c r="A79">
        <v>76</v>
      </c>
      <c r="B79" t="s">
        <v>629</v>
      </c>
      <c r="C79" s="20">
        <f>3062.82*3</f>
        <v>9188.4600000000009</v>
      </c>
      <c r="D79" s="20">
        <f>3062.82*3</f>
        <v>9188.4600000000009</v>
      </c>
      <c r="E79" t="s">
        <v>218</v>
      </c>
      <c r="F79" t="s">
        <v>629</v>
      </c>
    </row>
    <row r="80" spans="1:6" x14ac:dyDescent="0.25">
      <c r="A80">
        <v>77</v>
      </c>
      <c r="B80" t="s">
        <v>629</v>
      </c>
      <c r="C80" s="43">
        <v>0</v>
      </c>
      <c r="D80" s="43">
        <v>0</v>
      </c>
      <c r="E80" t="s">
        <v>218</v>
      </c>
      <c r="F80" t="s">
        <v>629</v>
      </c>
    </row>
    <row r="81" spans="1:6" x14ac:dyDescent="0.25">
      <c r="A81">
        <v>78</v>
      </c>
      <c r="B81" t="s">
        <v>629</v>
      </c>
      <c r="C81" s="20">
        <f>2243.65*3</f>
        <v>6730.9500000000007</v>
      </c>
      <c r="D81" s="20">
        <f>2243.65*3</f>
        <v>6730.9500000000007</v>
      </c>
      <c r="E81" t="s">
        <v>218</v>
      </c>
      <c r="F81" t="s">
        <v>629</v>
      </c>
    </row>
    <row r="82" spans="1:6" x14ac:dyDescent="0.25">
      <c r="A82">
        <v>79</v>
      </c>
      <c r="B82" t="s">
        <v>629</v>
      </c>
      <c r="C82" s="20">
        <f>1691.9*3</f>
        <v>5075.7000000000007</v>
      </c>
      <c r="D82" s="20">
        <f>1691.9*3</f>
        <v>5075.7000000000007</v>
      </c>
      <c r="E82" t="s">
        <v>218</v>
      </c>
      <c r="F82" t="s">
        <v>629</v>
      </c>
    </row>
    <row r="83" spans="1:6" x14ac:dyDescent="0.25">
      <c r="A83">
        <v>80</v>
      </c>
      <c r="B83" t="s">
        <v>629</v>
      </c>
      <c r="C83" s="20">
        <f>1691.9*3</f>
        <v>5075.7000000000007</v>
      </c>
      <c r="D83" s="20">
        <f>1691.9*3</f>
        <v>5075.7000000000007</v>
      </c>
      <c r="E83" t="s">
        <v>218</v>
      </c>
      <c r="F83" t="s">
        <v>629</v>
      </c>
    </row>
    <row r="84" spans="1:6" x14ac:dyDescent="0.25">
      <c r="A84">
        <v>81</v>
      </c>
      <c r="B84" t="s">
        <v>629</v>
      </c>
      <c r="C84" s="43">
        <v>0</v>
      </c>
      <c r="D84" s="43">
        <v>0</v>
      </c>
      <c r="E84" t="s">
        <v>218</v>
      </c>
      <c r="F84" t="s">
        <v>629</v>
      </c>
    </row>
    <row r="85" spans="1:6" x14ac:dyDescent="0.25">
      <c r="A85">
        <v>82</v>
      </c>
      <c r="B85" t="s">
        <v>629</v>
      </c>
      <c r="C85" s="20">
        <f>3062.82*3</f>
        <v>9188.4600000000009</v>
      </c>
      <c r="D85" s="20">
        <f>3062.82*3</f>
        <v>9188.4600000000009</v>
      </c>
      <c r="E85" t="s">
        <v>218</v>
      </c>
      <c r="F85" t="s">
        <v>629</v>
      </c>
    </row>
    <row r="86" spans="1:6" x14ac:dyDescent="0.25">
      <c r="A86">
        <v>83</v>
      </c>
      <c r="B86" t="s">
        <v>629</v>
      </c>
      <c r="C86" s="20">
        <f>1918.48*3</f>
        <v>5755.4400000000005</v>
      </c>
      <c r="D86" s="20">
        <f>1918.48*3</f>
        <v>5755.4400000000005</v>
      </c>
      <c r="E86" t="s">
        <v>218</v>
      </c>
      <c r="F86" t="s">
        <v>629</v>
      </c>
    </row>
    <row r="87" spans="1:6" x14ac:dyDescent="0.25">
      <c r="A87">
        <v>84</v>
      </c>
      <c r="B87" t="s">
        <v>629</v>
      </c>
      <c r="C87" s="20">
        <f t="shared" ref="C87:D89" si="1">2484.81*3</f>
        <v>7454.43</v>
      </c>
      <c r="D87" s="20">
        <f t="shared" si="1"/>
        <v>7454.43</v>
      </c>
      <c r="E87" t="s">
        <v>218</v>
      </c>
      <c r="F87" t="s">
        <v>629</v>
      </c>
    </row>
    <row r="88" spans="1:6" x14ac:dyDescent="0.25">
      <c r="A88">
        <v>85</v>
      </c>
      <c r="B88" t="s">
        <v>629</v>
      </c>
      <c r="C88" s="16">
        <f t="shared" si="1"/>
        <v>7454.43</v>
      </c>
      <c r="D88" s="16">
        <f t="shared" si="1"/>
        <v>7454.43</v>
      </c>
      <c r="E88" t="s">
        <v>218</v>
      </c>
      <c r="F88" t="s">
        <v>629</v>
      </c>
    </row>
    <row r="89" spans="1:6" x14ac:dyDescent="0.25">
      <c r="A89">
        <v>86</v>
      </c>
      <c r="B89" t="s">
        <v>629</v>
      </c>
      <c r="C89" s="16">
        <f t="shared" si="1"/>
        <v>7454.43</v>
      </c>
      <c r="D89" s="16">
        <f t="shared" si="1"/>
        <v>7454.43</v>
      </c>
      <c r="E89" t="s">
        <v>218</v>
      </c>
      <c r="F89" t="s">
        <v>629</v>
      </c>
    </row>
    <row r="90" spans="1:6" x14ac:dyDescent="0.25">
      <c r="A90">
        <v>87</v>
      </c>
      <c r="B90" t="s">
        <v>629</v>
      </c>
      <c r="C90" s="20">
        <f>1691.9*3</f>
        <v>5075.7000000000007</v>
      </c>
      <c r="D90" s="20">
        <f>1691.9*3</f>
        <v>5075.7000000000007</v>
      </c>
      <c r="E90" t="s">
        <v>218</v>
      </c>
      <c r="F90" t="s">
        <v>629</v>
      </c>
    </row>
    <row r="91" spans="1:6" x14ac:dyDescent="0.25">
      <c r="A91">
        <v>88</v>
      </c>
      <c r="B91" t="s">
        <v>629</v>
      </c>
      <c r="C91" s="20">
        <f>3062.82*3</f>
        <v>9188.4600000000009</v>
      </c>
      <c r="D91" s="20">
        <f>3062.82*3</f>
        <v>9188.4600000000009</v>
      </c>
      <c r="E91" t="s">
        <v>218</v>
      </c>
      <c r="F91" t="s">
        <v>629</v>
      </c>
    </row>
    <row r="92" spans="1:6" x14ac:dyDescent="0.25">
      <c r="A92">
        <v>89</v>
      </c>
      <c r="B92" t="s">
        <v>629</v>
      </c>
      <c r="C92" s="20">
        <f>2484.81*3</f>
        <v>7454.43</v>
      </c>
      <c r="D92" s="20">
        <f>2484.81*3</f>
        <v>7454.43</v>
      </c>
      <c r="E92" t="s">
        <v>218</v>
      </c>
      <c r="F92" t="s">
        <v>629</v>
      </c>
    </row>
    <row r="93" spans="1:6" x14ac:dyDescent="0.25">
      <c r="A93">
        <v>90</v>
      </c>
      <c r="B93" t="s">
        <v>629</v>
      </c>
      <c r="C93" s="20">
        <f>2243.65*3</f>
        <v>6730.9500000000007</v>
      </c>
      <c r="D93" s="20">
        <f>2243.65*3</f>
        <v>6730.9500000000007</v>
      </c>
      <c r="E93" t="s">
        <v>218</v>
      </c>
      <c r="F93" t="s">
        <v>629</v>
      </c>
    </row>
    <row r="94" spans="1:6" x14ac:dyDescent="0.25">
      <c r="A94">
        <v>91</v>
      </c>
      <c r="B94" t="s">
        <v>629</v>
      </c>
      <c r="C94" s="20">
        <f>2243.65*3</f>
        <v>6730.9500000000007</v>
      </c>
      <c r="D94" s="20">
        <f>2243.65*3</f>
        <v>6730.9500000000007</v>
      </c>
      <c r="E94" t="s">
        <v>218</v>
      </c>
      <c r="F94" t="s">
        <v>629</v>
      </c>
    </row>
    <row r="95" spans="1:6" x14ac:dyDescent="0.25">
      <c r="A95">
        <v>92</v>
      </c>
      <c r="B95" t="s">
        <v>629</v>
      </c>
      <c r="C95" s="20">
        <f>1691.9*3</f>
        <v>5075.7000000000007</v>
      </c>
      <c r="D95" s="20">
        <f>1691.9*3</f>
        <v>5075.7000000000007</v>
      </c>
      <c r="E95" t="s">
        <v>218</v>
      </c>
      <c r="F95" t="s">
        <v>629</v>
      </c>
    </row>
    <row r="96" spans="1:6" x14ac:dyDescent="0.25">
      <c r="A96">
        <v>93</v>
      </c>
      <c r="B96" t="s">
        <v>629</v>
      </c>
      <c r="C96" s="20">
        <f>1918.48*3</f>
        <v>5755.4400000000005</v>
      </c>
      <c r="D96" s="20">
        <f>1918.48*3</f>
        <v>5755.4400000000005</v>
      </c>
      <c r="E96" t="s">
        <v>218</v>
      </c>
      <c r="F96" t="s">
        <v>629</v>
      </c>
    </row>
    <row r="97" spans="1:6" x14ac:dyDescent="0.25">
      <c r="A97">
        <v>94</v>
      </c>
      <c r="B97" t="s">
        <v>629</v>
      </c>
      <c r="C97" s="43">
        <v>0</v>
      </c>
      <c r="D97" s="43">
        <v>0</v>
      </c>
      <c r="E97" t="s">
        <v>218</v>
      </c>
      <c r="F97" t="s">
        <v>629</v>
      </c>
    </row>
    <row r="98" spans="1:6" x14ac:dyDescent="0.25">
      <c r="A98">
        <v>95</v>
      </c>
      <c r="B98" t="s">
        <v>629</v>
      </c>
      <c r="C98" s="20">
        <f>2132.16*3</f>
        <v>6396.48</v>
      </c>
      <c r="D98" s="20">
        <f>2132.16*3</f>
        <v>6396.48</v>
      </c>
      <c r="E98" t="s">
        <v>218</v>
      </c>
      <c r="F98" t="s">
        <v>629</v>
      </c>
    </row>
    <row r="99" spans="1:6" x14ac:dyDescent="0.25">
      <c r="A99">
        <v>96</v>
      </c>
      <c r="B99" t="s">
        <v>629</v>
      </c>
      <c r="C99" s="20">
        <f>2484.81*3</f>
        <v>7454.43</v>
      </c>
      <c r="D99" s="20">
        <f>2484.81*3</f>
        <v>7454.43</v>
      </c>
      <c r="E99" t="s">
        <v>218</v>
      </c>
      <c r="F99" t="s">
        <v>629</v>
      </c>
    </row>
    <row r="100" spans="1:6" x14ac:dyDescent="0.25">
      <c r="A100">
        <v>97</v>
      </c>
      <c r="B100" t="s">
        <v>629</v>
      </c>
      <c r="C100" s="20">
        <f>3789.26*3</f>
        <v>11367.78</v>
      </c>
      <c r="D100" s="20">
        <f>3789.26*3</f>
        <v>11367.78</v>
      </c>
      <c r="E100" t="s">
        <v>218</v>
      </c>
      <c r="F100" t="s">
        <v>629</v>
      </c>
    </row>
    <row r="101" spans="1:6" x14ac:dyDescent="0.25">
      <c r="A101">
        <v>98</v>
      </c>
      <c r="B101" t="s">
        <v>629</v>
      </c>
      <c r="C101" s="20">
        <f>2132.16*3</f>
        <v>6396.48</v>
      </c>
      <c r="D101" s="20">
        <f>2132.16*3</f>
        <v>6396.48</v>
      </c>
      <c r="E101" t="s">
        <v>218</v>
      </c>
      <c r="F101" t="s">
        <v>629</v>
      </c>
    </row>
    <row r="102" spans="1:6" x14ac:dyDescent="0.25">
      <c r="A102">
        <v>99</v>
      </c>
      <c r="B102" t="s">
        <v>629</v>
      </c>
      <c r="C102" s="20">
        <f>3789.26*3</f>
        <v>11367.78</v>
      </c>
      <c r="D102" s="20">
        <f>3789.26*3</f>
        <v>11367.78</v>
      </c>
      <c r="E102" t="s">
        <v>218</v>
      </c>
      <c r="F102" t="s">
        <v>629</v>
      </c>
    </row>
    <row r="103" spans="1:6" x14ac:dyDescent="0.25">
      <c r="A103" s="47">
        <v>100</v>
      </c>
      <c r="B103" t="s">
        <v>629</v>
      </c>
      <c r="C103" s="20">
        <f>1918.48*3</f>
        <v>5755.4400000000005</v>
      </c>
      <c r="D103" s="20">
        <f>1918.48*3</f>
        <v>5755.4400000000005</v>
      </c>
      <c r="E103" t="s">
        <v>218</v>
      </c>
      <c r="F103" t="s">
        <v>629</v>
      </c>
    </row>
    <row r="104" spans="1:6" x14ac:dyDescent="0.25">
      <c r="A104" s="47">
        <v>101</v>
      </c>
      <c r="B104" t="s">
        <v>629</v>
      </c>
      <c r="C104" s="43">
        <v>0</v>
      </c>
      <c r="D104" s="43">
        <v>0</v>
      </c>
      <c r="E104" t="s">
        <v>218</v>
      </c>
      <c r="F104" t="s">
        <v>629</v>
      </c>
    </row>
    <row r="105" spans="1:6" x14ac:dyDescent="0.25">
      <c r="A105" s="47">
        <v>102</v>
      </c>
      <c r="B105" t="s">
        <v>629</v>
      </c>
      <c r="C105" s="20">
        <f>3789.26*3</f>
        <v>11367.78</v>
      </c>
      <c r="D105" s="20">
        <f>3789.26*3</f>
        <v>11367.78</v>
      </c>
      <c r="E105" t="s">
        <v>218</v>
      </c>
      <c r="F105" t="s">
        <v>629</v>
      </c>
    </row>
    <row r="106" spans="1:6" x14ac:dyDescent="0.25">
      <c r="A106" s="47">
        <v>103</v>
      </c>
      <c r="B106" t="s">
        <v>629</v>
      </c>
      <c r="C106" s="20">
        <f>3062.82*3</f>
        <v>9188.4600000000009</v>
      </c>
      <c r="D106" s="20">
        <f>3062.82*3</f>
        <v>9188.4600000000009</v>
      </c>
      <c r="E106" t="s">
        <v>218</v>
      </c>
      <c r="F106" t="s">
        <v>629</v>
      </c>
    </row>
    <row r="107" spans="1:6" x14ac:dyDescent="0.25">
      <c r="A107" s="47">
        <v>104</v>
      </c>
      <c r="B107" t="s">
        <v>629</v>
      </c>
      <c r="C107" s="16">
        <f>1918.48*3</f>
        <v>5755.4400000000005</v>
      </c>
      <c r="D107" s="16">
        <f>1918.48*3</f>
        <v>5755.4400000000005</v>
      </c>
      <c r="E107" t="s">
        <v>218</v>
      </c>
      <c r="F107" t="s">
        <v>629</v>
      </c>
    </row>
    <row r="108" spans="1:6" x14ac:dyDescent="0.25">
      <c r="A108" s="47">
        <v>105</v>
      </c>
      <c r="B108" t="s">
        <v>629</v>
      </c>
      <c r="C108" s="20">
        <f>3062.82*3</f>
        <v>9188.4600000000009</v>
      </c>
      <c r="D108" s="20">
        <f>3062.82*3</f>
        <v>9188.4600000000009</v>
      </c>
      <c r="E108" t="s">
        <v>218</v>
      </c>
      <c r="F108" t="s">
        <v>629</v>
      </c>
    </row>
    <row r="109" spans="1:6" x14ac:dyDescent="0.25">
      <c r="A109" s="47">
        <v>106</v>
      </c>
      <c r="B109" t="s">
        <v>629</v>
      </c>
      <c r="C109" s="16">
        <f>3062.82*2</f>
        <v>6125.64</v>
      </c>
      <c r="D109" s="16">
        <f>3062.82*2</f>
        <v>6125.64</v>
      </c>
      <c r="E109" t="s">
        <v>218</v>
      </c>
      <c r="F109" t="s">
        <v>629</v>
      </c>
    </row>
    <row r="110" spans="1:6" x14ac:dyDescent="0.25">
      <c r="A110" s="47">
        <v>107</v>
      </c>
      <c r="B110" t="s">
        <v>629</v>
      </c>
      <c r="C110" s="16">
        <f>3062.82*3</f>
        <v>9188.4600000000009</v>
      </c>
      <c r="D110" s="16">
        <f>3062.82*3</f>
        <v>9188.4600000000009</v>
      </c>
      <c r="E110" t="s">
        <v>218</v>
      </c>
      <c r="F110" t="s">
        <v>629</v>
      </c>
    </row>
    <row r="111" spans="1:6" x14ac:dyDescent="0.25">
      <c r="A111" s="47">
        <v>108</v>
      </c>
      <c r="B111" t="s">
        <v>629</v>
      </c>
      <c r="C111" s="16">
        <f>3062.82*3</f>
        <v>9188.4600000000009</v>
      </c>
      <c r="D111" s="16">
        <f>3062.82*3</f>
        <v>9188.4600000000009</v>
      </c>
      <c r="E111" t="s">
        <v>218</v>
      </c>
      <c r="F111" t="s">
        <v>629</v>
      </c>
    </row>
    <row r="112" spans="1:6" x14ac:dyDescent="0.25">
      <c r="A112" s="47">
        <v>109</v>
      </c>
      <c r="B112" t="s">
        <v>629</v>
      </c>
      <c r="C112" s="3">
        <f>4352.33*3</f>
        <v>13056.99</v>
      </c>
      <c r="D112" s="3">
        <f>4352.33*3</f>
        <v>13056.99</v>
      </c>
      <c r="E112" t="s">
        <v>218</v>
      </c>
      <c r="F112" t="s">
        <v>629</v>
      </c>
    </row>
    <row r="113" spans="1:6" x14ac:dyDescent="0.25">
      <c r="A113" s="47">
        <v>110</v>
      </c>
      <c r="B113" t="s">
        <v>629</v>
      </c>
      <c r="C113" s="20">
        <f>3062.82*3</f>
        <v>9188.4600000000009</v>
      </c>
      <c r="D113" s="20">
        <f>3062.82*3</f>
        <v>9188.4600000000009</v>
      </c>
      <c r="E113" t="s">
        <v>218</v>
      </c>
      <c r="F113" t="s">
        <v>629</v>
      </c>
    </row>
    <row r="114" spans="1:6" x14ac:dyDescent="0.25">
      <c r="A114" s="47">
        <v>111</v>
      </c>
      <c r="B114" t="s">
        <v>629</v>
      </c>
      <c r="C114" s="25">
        <f>6806.87*3</f>
        <v>20420.61</v>
      </c>
      <c r="D114" s="25">
        <f>6806.87*3</f>
        <v>20420.61</v>
      </c>
      <c r="E114" t="s">
        <v>218</v>
      </c>
      <c r="F114" t="s">
        <v>629</v>
      </c>
    </row>
    <row r="115" spans="1:6" x14ac:dyDescent="0.25">
      <c r="A115" s="47">
        <v>112</v>
      </c>
      <c r="B115" t="s">
        <v>629</v>
      </c>
      <c r="C115" s="13">
        <f>3789.26*3</f>
        <v>11367.78</v>
      </c>
      <c r="D115" s="13">
        <f>3789.26*3</f>
        <v>11367.78</v>
      </c>
      <c r="E115" t="s">
        <v>218</v>
      </c>
      <c r="F115" t="s">
        <v>629</v>
      </c>
    </row>
    <row r="116" spans="1:6" x14ac:dyDescent="0.25">
      <c r="A116" s="47">
        <v>113</v>
      </c>
      <c r="B116" t="s">
        <v>629</v>
      </c>
      <c r="C116" s="8">
        <f>8714.29*3</f>
        <v>26142.870000000003</v>
      </c>
      <c r="D116" s="8">
        <f>8714.29*3</f>
        <v>26142.870000000003</v>
      </c>
      <c r="E116" t="s">
        <v>218</v>
      </c>
      <c r="F116" t="s">
        <v>629</v>
      </c>
    </row>
    <row r="117" spans="1:6" x14ac:dyDescent="0.25">
      <c r="A117" s="47">
        <v>114</v>
      </c>
      <c r="B117" t="s">
        <v>629</v>
      </c>
      <c r="C117" s="13">
        <f>3789.26*3</f>
        <v>11367.78</v>
      </c>
      <c r="D117" s="13">
        <f>3789.26*3</f>
        <v>11367.78</v>
      </c>
      <c r="E117" t="s">
        <v>218</v>
      </c>
      <c r="F117" t="s">
        <v>629</v>
      </c>
    </row>
    <row r="118" spans="1:6" x14ac:dyDescent="0.25">
      <c r="A118" s="47">
        <v>115</v>
      </c>
      <c r="B118" t="s">
        <v>629</v>
      </c>
      <c r="C118" s="13">
        <f>2484.81*3</f>
        <v>7454.43</v>
      </c>
      <c r="D118" s="13">
        <f>2484.81*3</f>
        <v>7454.43</v>
      </c>
      <c r="E118" t="s">
        <v>218</v>
      </c>
      <c r="F118" t="s">
        <v>629</v>
      </c>
    </row>
    <row r="119" spans="1:6" x14ac:dyDescent="0.25">
      <c r="A119" s="47">
        <v>116</v>
      </c>
      <c r="B119" t="s">
        <v>629</v>
      </c>
      <c r="C119" s="8">
        <f>8714.29*3</f>
        <v>26142.870000000003</v>
      </c>
      <c r="D119" s="8">
        <f>8714.29*3</f>
        <v>26142.870000000003</v>
      </c>
      <c r="E119" t="s">
        <v>218</v>
      </c>
      <c r="F119" t="s">
        <v>629</v>
      </c>
    </row>
    <row r="120" spans="1:6" x14ac:dyDescent="0.25">
      <c r="A120" s="47">
        <v>117</v>
      </c>
      <c r="B120" t="s">
        <v>629</v>
      </c>
      <c r="C120" s="13">
        <f>3789.26*3</f>
        <v>11367.78</v>
      </c>
      <c r="D120" s="13">
        <f>3789.26*3</f>
        <v>11367.78</v>
      </c>
      <c r="E120" t="s">
        <v>218</v>
      </c>
      <c r="F120" t="s">
        <v>629</v>
      </c>
    </row>
    <row r="121" spans="1:6" x14ac:dyDescent="0.25">
      <c r="A121" s="47">
        <v>118</v>
      </c>
      <c r="B121" t="s">
        <v>629</v>
      </c>
      <c r="C121" s="13">
        <f>2484.81*3</f>
        <v>7454.43</v>
      </c>
      <c r="D121" s="13">
        <f>2484.81*3</f>
        <v>7454.43</v>
      </c>
      <c r="E121" t="s">
        <v>218</v>
      </c>
      <c r="F121" t="s">
        <v>629</v>
      </c>
    </row>
    <row r="122" spans="1:6" x14ac:dyDescent="0.25">
      <c r="A122" s="47">
        <v>119</v>
      </c>
      <c r="B122" t="s">
        <v>629</v>
      </c>
      <c r="C122" s="13">
        <f>3062.82*3</f>
        <v>9188.4600000000009</v>
      </c>
      <c r="D122" s="13">
        <f>3062.82*3</f>
        <v>9188.4600000000009</v>
      </c>
      <c r="E122" t="s">
        <v>218</v>
      </c>
      <c r="F122" t="s">
        <v>629</v>
      </c>
    </row>
    <row r="123" spans="1:6" x14ac:dyDescent="0.25">
      <c r="A123" s="47">
        <v>120</v>
      </c>
      <c r="B123" t="s">
        <v>629</v>
      </c>
      <c r="C123" s="13">
        <f>3789.26*3</f>
        <v>11367.78</v>
      </c>
      <c r="D123" s="13">
        <f>3789.26*3</f>
        <v>11367.78</v>
      </c>
      <c r="E123" t="s">
        <v>218</v>
      </c>
      <c r="F123" t="s">
        <v>629</v>
      </c>
    </row>
    <row r="124" spans="1:6" x14ac:dyDescent="0.25">
      <c r="A124" s="47">
        <v>121</v>
      </c>
      <c r="B124" t="s">
        <v>629</v>
      </c>
      <c r="C124" s="13">
        <f>1918.48*3</f>
        <v>5755.4400000000005</v>
      </c>
      <c r="D124" s="13">
        <f>1918.48*3</f>
        <v>5755.4400000000005</v>
      </c>
      <c r="E124" t="s">
        <v>218</v>
      </c>
      <c r="F124" t="s">
        <v>629</v>
      </c>
    </row>
    <row r="125" spans="1:6" x14ac:dyDescent="0.25">
      <c r="A125" s="47">
        <v>122</v>
      </c>
      <c r="B125" t="s">
        <v>629</v>
      </c>
      <c r="C125" s="13">
        <f>2132.16*3</f>
        <v>6396.48</v>
      </c>
      <c r="D125" s="13">
        <f>2132.16*3</f>
        <v>6396.48</v>
      </c>
      <c r="E125" t="s">
        <v>218</v>
      </c>
      <c r="F125" t="s">
        <v>629</v>
      </c>
    </row>
    <row r="126" spans="1:6" x14ac:dyDescent="0.25">
      <c r="A126" s="47">
        <v>123</v>
      </c>
      <c r="B126" t="s">
        <v>629</v>
      </c>
      <c r="C126" s="44">
        <v>0</v>
      </c>
      <c r="D126" s="44">
        <v>0</v>
      </c>
      <c r="E126" t="s">
        <v>218</v>
      </c>
      <c r="F126" t="s">
        <v>629</v>
      </c>
    </row>
    <row r="127" spans="1:6" x14ac:dyDescent="0.25">
      <c r="A127" s="47">
        <v>124</v>
      </c>
      <c r="B127" t="s">
        <v>629</v>
      </c>
      <c r="C127" s="44">
        <v>0</v>
      </c>
      <c r="D127" s="44">
        <v>0</v>
      </c>
      <c r="E127" t="s">
        <v>218</v>
      </c>
      <c r="F127" t="s">
        <v>629</v>
      </c>
    </row>
    <row r="128" spans="1:6" x14ac:dyDescent="0.25">
      <c r="A128" s="47">
        <v>125</v>
      </c>
      <c r="B128" t="s">
        <v>629</v>
      </c>
      <c r="C128" s="30">
        <f>10621.72*3</f>
        <v>31865.159999999996</v>
      </c>
      <c r="D128" s="30">
        <f>10621.72*3</f>
        <v>31865.159999999996</v>
      </c>
      <c r="E128" t="s">
        <v>218</v>
      </c>
      <c r="F128" t="s">
        <v>629</v>
      </c>
    </row>
    <row r="129" spans="1:6" x14ac:dyDescent="0.25">
      <c r="A129" s="47">
        <v>126</v>
      </c>
      <c r="B129" t="s">
        <v>629</v>
      </c>
      <c r="C129" s="30">
        <f t="shared" ref="C129:D134" si="2">10621.72*3</f>
        <v>31865.159999999996</v>
      </c>
      <c r="D129" s="30">
        <f t="shared" si="2"/>
        <v>31865.159999999996</v>
      </c>
      <c r="E129" t="s">
        <v>218</v>
      </c>
      <c r="F129" t="s">
        <v>629</v>
      </c>
    </row>
    <row r="130" spans="1:6" x14ac:dyDescent="0.25">
      <c r="A130" s="47">
        <v>127</v>
      </c>
      <c r="B130" t="s">
        <v>629</v>
      </c>
      <c r="C130" s="30">
        <f t="shared" si="2"/>
        <v>31865.159999999996</v>
      </c>
      <c r="D130" s="30">
        <f t="shared" si="2"/>
        <v>31865.159999999996</v>
      </c>
      <c r="E130" t="s">
        <v>218</v>
      </c>
      <c r="F130" t="s">
        <v>629</v>
      </c>
    </row>
    <row r="131" spans="1:6" x14ac:dyDescent="0.25">
      <c r="A131" s="47">
        <v>128</v>
      </c>
      <c r="B131" t="s">
        <v>629</v>
      </c>
      <c r="C131" s="30">
        <f t="shared" si="2"/>
        <v>31865.159999999996</v>
      </c>
      <c r="D131" s="30">
        <f t="shared" si="2"/>
        <v>31865.159999999996</v>
      </c>
      <c r="E131" t="s">
        <v>218</v>
      </c>
      <c r="F131" t="s">
        <v>629</v>
      </c>
    </row>
    <row r="132" spans="1:6" x14ac:dyDescent="0.25">
      <c r="A132" s="47">
        <v>129</v>
      </c>
      <c r="B132" t="s">
        <v>629</v>
      </c>
      <c r="C132" s="30">
        <f t="shared" si="2"/>
        <v>31865.159999999996</v>
      </c>
      <c r="D132" s="30">
        <f t="shared" si="2"/>
        <v>31865.159999999996</v>
      </c>
      <c r="E132" t="s">
        <v>218</v>
      </c>
      <c r="F132" t="s">
        <v>629</v>
      </c>
    </row>
    <row r="133" spans="1:6" x14ac:dyDescent="0.25">
      <c r="A133" s="47">
        <v>130</v>
      </c>
      <c r="B133" t="s">
        <v>629</v>
      </c>
      <c r="C133" s="30">
        <f t="shared" si="2"/>
        <v>31865.159999999996</v>
      </c>
      <c r="D133" s="30">
        <f t="shared" si="2"/>
        <v>31865.159999999996</v>
      </c>
      <c r="E133" t="s">
        <v>218</v>
      </c>
      <c r="F133" t="s">
        <v>629</v>
      </c>
    </row>
    <row r="134" spans="1:6" x14ac:dyDescent="0.25">
      <c r="A134" s="47">
        <v>131</v>
      </c>
      <c r="B134" t="s">
        <v>629</v>
      </c>
      <c r="C134" s="30">
        <f t="shared" si="2"/>
        <v>31865.159999999996</v>
      </c>
      <c r="D134" s="30">
        <f t="shared" si="2"/>
        <v>31865.159999999996</v>
      </c>
      <c r="E134" t="s">
        <v>218</v>
      </c>
      <c r="F134" t="s">
        <v>629</v>
      </c>
    </row>
    <row r="135" spans="1:6" x14ac:dyDescent="0.25">
      <c r="A135" s="47">
        <v>132</v>
      </c>
      <c r="B135" t="s">
        <v>629</v>
      </c>
      <c r="C135" s="8">
        <f>10621.72*3</f>
        <v>31865.159999999996</v>
      </c>
      <c r="D135" s="8">
        <f>10621.72*3</f>
        <v>31865.159999999996</v>
      </c>
      <c r="E135" t="s">
        <v>218</v>
      </c>
      <c r="F135" t="s">
        <v>629</v>
      </c>
    </row>
    <row r="136" spans="1:6" x14ac:dyDescent="0.25">
      <c r="A136" s="47">
        <v>133</v>
      </c>
      <c r="B136" t="s">
        <v>629</v>
      </c>
      <c r="C136" s="13">
        <f>2132.16*3</f>
        <v>6396.48</v>
      </c>
      <c r="D136" s="13">
        <f>2132.16*3</f>
        <v>6396.48</v>
      </c>
      <c r="E136" t="s">
        <v>218</v>
      </c>
      <c r="F136" t="s">
        <v>629</v>
      </c>
    </row>
    <row r="137" spans="1:6" x14ac:dyDescent="0.25">
      <c r="A137" s="47">
        <v>134</v>
      </c>
      <c r="B137" t="s">
        <v>629</v>
      </c>
      <c r="C137" s="8">
        <f>4352.33*3</f>
        <v>13056.99</v>
      </c>
      <c r="D137" s="8">
        <f>4352.33*3</f>
        <v>13056.99</v>
      </c>
      <c r="E137" t="s">
        <v>218</v>
      </c>
      <c r="F137" t="s">
        <v>629</v>
      </c>
    </row>
    <row r="138" spans="1:6" x14ac:dyDescent="0.25">
      <c r="A138" s="47">
        <v>135</v>
      </c>
      <c r="B138" t="s">
        <v>629</v>
      </c>
      <c r="C138" s="13">
        <f>4352.33*3</f>
        <v>13056.99</v>
      </c>
      <c r="D138" s="13">
        <f>4352.33*3</f>
        <v>13056.99</v>
      </c>
      <c r="E138" t="s">
        <v>218</v>
      </c>
      <c r="F138" t="s">
        <v>629</v>
      </c>
    </row>
    <row r="139" spans="1:6" x14ac:dyDescent="0.25">
      <c r="A139" s="47">
        <v>136</v>
      </c>
      <c r="B139" t="s">
        <v>629</v>
      </c>
      <c r="C139" s="13">
        <f t="shared" ref="C139:D143" si="3">3062.82*3</f>
        <v>9188.4600000000009</v>
      </c>
      <c r="D139" s="13">
        <f t="shared" si="3"/>
        <v>9188.4600000000009</v>
      </c>
      <c r="E139" t="s">
        <v>218</v>
      </c>
      <c r="F139" t="s">
        <v>629</v>
      </c>
    </row>
    <row r="140" spans="1:6" x14ac:dyDescent="0.25">
      <c r="A140" s="47">
        <v>137</v>
      </c>
      <c r="B140" t="s">
        <v>629</v>
      </c>
      <c r="C140" s="13">
        <f t="shared" si="3"/>
        <v>9188.4600000000009</v>
      </c>
      <c r="D140" s="13">
        <f t="shared" si="3"/>
        <v>9188.4600000000009</v>
      </c>
      <c r="E140" t="s">
        <v>218</v>
      </c>
      <c r="F140" t="s">
        <v>629</v>
      </c>
    </row>
    <row r="141" spans="1:6" x14ac:dyDescent="0.25">
      <c r="A141" s="47">
        <v>138</v>
      </c>
      <c r="B141" t="s">
        <v>629</v>
      </c>
      <c r="C141" s="13">
        <f t="shared" si="3"/>
        <v>9188.4600000000009</v>
      </c>
      <c r="D141" s="13">
        <f t="shared" si="3"/>
        <v>9188.4600000000009</v>
      </c>
      <c r="E141" t="s">
        <v>218</v>
      </c>
      <c r="F141" t="s">
        <v>629</v>
      </c>
    </row>
    <row r="142" spans="1:6" x14ac:dyDescent="0.25">
      <c r="A142" s="47">
        <v>139</v>
      </c>
      <c r="B142" t="s">
        <v>629</v>
      </c>
      <c r="C142" s="13">
        <f t="shared" si="3"/>
        <v>9188.4600000000009</v>
      </c>
      <c r="D142" s="13">
        <f t="shared" si="3"/>
        <v>9188.4600000000009</v>
      </c>
      <c r="E142" t="s">
        <v>218</v>
      </c>
      <c r="F142" t="s">
        <v>629</v>
      </c>
    </row>
    <row r="143" spans="1:6" x14ac:dyDescent="0.25">
      <c r="A143" s="47">
        <v>140</v>
      </c>
      <c r="B143" t="s">
        <v>629</v>
      </c>
      <c r="C143" s="16">
        <f t="shared" si="3"/>
        <v>9188.4600000000009</v>
      </c>
      <c r="D143" s="16">
        <f t="shared" si="3"/>
        <v>9188.4600000000009</v>
      </c>
      <c r="E143" t="s">
        <v>218</v>
      </c>
      <c r="F143" t="s">
        <v>629</v>
      </c>
    </row>
    <row r="144" spans="1:6" x14ac:dyDescent="0.25">
      <c r="A144" s="47">
        <v>141</v>
      </c>
      <c r="B144" t="s">
        <v>629</v>
      </c>
      <c r="C144" s="13">
        <f>1918.48*3</f>
        <v>5755.4400000000005</v>
      </c>
      <c r="D144" s="13">
        <f>1918.48*3</f>
        <v>5755.4400000000005</v>
      </c>
      <c r="E144" t="s">
        <v>218</v>
      </c>
      <c r="F144" t="s">
        <v>629</v>
      </c>
    </row>
    <row r="145" spans="1:6" x14ac:dyDescent="0.25">
      <c r="A145" s="47">
        <v>142</v>
      </c>
      <c r="B145" t="s">
        <v>629</v>
      </c>
      <c r="C145" s="30">
        <f>12410.02*3</f>
        <v>37230.06</v>
      </c>
      <c r="D145" s="30">
        <f>12410.02*3</f>
        <v>37230.06</v>
      </c>
      <c r="E145" t="s">
        <v>218</v>
      </c>
      <c r="F145" t="s">
        <v>629</v>
      </c>
    </row>
    <row r="146" spans="1:6" x14ac:dyDescent="0.25">
      <c r="A146" s="47">
        <v>143</v>
      </c>
      <c r="B146" t="s">
        <v>629</v>
      </c>
      <c r="C146" s="30">
        <f t="shared" ref="C146:D150" si="4">4238.09*3</f>
        <v>12714.27</v>
      </c>
      <c r="D146" s="30">
        <f t="shared" si="4"/>
        <v>12714.27</v>
      </c>
      <c r="E146" t="s">
        <v>218</v>
      </c>
      <c r="F146" t="s">
        <v>629</v>
      </c>
    </row>
    <row r="147" spans="1:6" x14ac:dyDescent="0.25">
      <c r="A147" s="47">
        <v>144</v>
      </c>
      <c r="B147" t="s">
        <v>629</v>
      </c>
      <c r="C147" s="30">
        <f t="shared" si="4"/>
        <v>12714.27</v>
      </c>
      <c r="D147" s="30">
        <f t="shared" si="4"/>
        <v>12714.27</v>
      </c>
      <c r="E147" t="s">
        <v>218</v>
      </c>
      <c r="F147" t="s">
        <v>629</v>
      </c>
    </row>
    <row r="148" spans="1:6" x14ac:dyDescent="0.25">
      <c r="A148" s="47">
        <v>145</v>
      </c>
      <c r="B148" t="s">
        <v>629</v>
      </c>
      <c r="C148" s="30">
        <f t="shared" si="4"/>
        <v>12714.27</v>
      </c>
      <c r="D148" s="30">
        <f t="shared" si="4"/>
        <v>12714.27</v>
      </c>
      <c r="E148" t="s">
        <v>218</v>
      </c>
      <c r="F148" t="s">
        <v>629</v>
      </c>
    </row>
    <row r="149" spans="1:6" x14ac:dyDescent="0.25">
      <c r="A149" s="47">
        <v>146</v>
      </c>
      <c r="B149" t="s">
        <v>629</v>
      </c>
      <c r="C149" s="30">
        <f t="shared" si="4"/>
        <v>12714.27</v>
      </c>
      <c r="D149" s="30">
        <f t="shared" si="4"/>
        <v>12714.27</v>
      </c>
      <c r="E149" t="s">
        <v>218</v>
      </c>
      <c r="F149" t="s">
        <v>629</v>
      </c>
    </row>
    <row r="150" spans="1:6" x14ac:dyDescent="0.25">
      <c r="A150" s="47">
        <v>147</v>
      </c>
      <c r="B150" t="s">
        <v>629</v>
      </c>
      <c r="C150" s="30">
        <f t="shared" si="4"/>
        <v>12714.27</v>
      </c>
      <c r="D150" s="30">
        <f t="shared" si="4"/>
        <v>12714.27</v>
      </c>
      <c r="E150" t="s">
        <v>218</v>
      </c>
      <c r="F150" t="s">
        <v>629</v>
      </c>
    </row>
    <row r="151" spans="1:6" x14ac:dyDescent="0.25">
      <c r="A151" s="47">
        <v>148</v>
      </c>
      <c r="B151" t="s">
        <v>629</v>
      </c>
      <c r="C151" s="30">
        <f>4471.38*3</f>
        <v>13414.14</v>
      </c>
      <c r="D151" s="30">
        <f>4471.38*3</f>
        <v>13414.14</v>
      </c>
      <c r="E151" t="s">
        <v>218</v>
      </c>
      <c r="F151" t="s">
        <v>629</v>
      </c>
    </row>
    <row r="152" spans="1:6" x14ac:dyDescent="0.25">
      <c r="A152" s="47">
        <v>149</v>
      </c>
      <c r="B152" t="s">
        <v>629</v>
      </c>
      <c r="C152" s="30">
        <f>4238.09*3</f>
        <v>12714.27</v>
      </c>
      <c r="D152" s="30">
        <f>4238.09*3</f>
        <v>12714.27</v>
      </c>
      <c r="E152" t="s">
        <v>218</v>
      </c>
      <c r="F152" t="s">
        <v>629</v>
      </c>
    </row>
    <row r="153" spans="1:6" x14ac:dyDescent="0.25">
      <c r="A153" s="47">
        <v>150</v>
      </c>
      <c r="B153" t="s">
        <v>629</v>
      </c>
      <c r="C153" s="30">
        <f>4471.38*3</f>
        <v>13414.14</v>
      </c>
      <c r="D153" s="30">
        <f>4471.38*3</f>
        <v>13414.14</v>
      </c>
      <c r="E153" t="s">
        <v>218</v>
      </c>
      <c r="F153" t="s">
        <v>629</v>
      </c>
    </row>
    <row r="154" spans="1:6" x14ac:dyDescent="0.25">
      <c r="A154" s="47">
        <v>151</v>
      </c>
      <c r="B154" t="s">
        <v>629</v>
      </c>
      <c r="C154" s="30">
        <f t="shared" ref="C154:D157" si="5">4238.09*3</f>
        <v>12714.27</v>
      </c>
      <c r="D154" s="30">
        <f t="shared" si="5"/>
        <v>12714.27</v>
      </c>
      <c r="E154" t="s">
        <v>218</v>
      </c>
      <c r="F154" t="s">
        <v>629</v>
      </c>
    </row>
    <row r="155" spans="1:6" x14ac:dyDescent="0.25">
      <c r="A155" s="47">
        <v>152</v>
      </c>
      <c r="B155" t="s">
        <v>629</v>
      </c>
      <c r="C155" s="30">
        <f t="shared" si="5"/>
        <v>12714.27</v>
      </c>
      <c r="D155" s="30">
        <f t="shared" si="5"/>
        <v>12714.27</v>
      </c>
      <c r="E155" t="s">
        <v>218</v>
      </c>
      <c r="F155" t="s">
        <v>629</v>
      </c>
    </row>
    <row r="156" spans="1:6" x14ac:dyDescent="0.25">
      <c r="A156" s="47">
        <v>153</v>
      </c>
      <c r="B156" t="s">
        <v>629</v>
      </c>
      <c r="C156" s="30">
        <f t="shared" si="5"/>
        <v>12714.27</v>
      </c>
      <c r="D156" s="30">
        <f t="shared" si="5"/>
        <v>12714.27</v>
      </c>
      <c r="E156" t="s">
        <v>218</v>
      </c>
      <c r="F156" t="s">
        <v>629</v>
      </c>
    </row>
    <row r="157" spans="1:6" x14ac:dyDescent="0.25">
      <c r="A157" s="47">
        <v>154</v>
      </c>
      <c r="B157" t="s">
        <v>629</v>
      </c>
      <c r="C157" s="30">
        <f t="shared" si="5"/>
        <v>12714.27</v>
      </c>
      <c r="D157" s="30">
        <f t="shared" si="5"/>
        <v>12714.27</v>
      </c>
      <c r="E157" t="s">
        <v>218</v>
      </c>
      <c r="F157" t="s">
        <v>629</v>
      </c>
    </row>
    <row r="158" spans="1:6" x14ac:dyDescent="0.25">
      <c r="A158" s="47">
        <v>155</v>
      </c>
      <c r="B158" t="s">
        <v>629</v>
      </c>
      <c r="C158" s="30">
        <f>5311.41*3</f>
        <v>15934.23</v>
      </c>
      <c r="D158" s="30">
        <f>5311.41*3</f>
        <v>15934.23</v>
      </c>
      <c r="E158" t="s">
        <v>218</v>
      </c>
      <c r="F158" t="s">
        <v>629</v>
      </c>
    </row>
    <row r="159" spans="1:6" x14ac:dyDescent="0.25">
      <c r="A159" s="47">
        <v>156</v>
      </c>
      <c r="B159" t="s">
        <v>629</v>
      </c>
      <c r="C159" s="30">
        <f t="shared" ref="C159:D169" si="6">4238.09*3</f>
        <v>12714.27</v>
      </c>
      <c r="D159" s="30">
        <f t="shared" si="6"/>
        <v>12714.27</v>
      </c>
      <c r="E159" t="s">
        <v>218</v>
      </c>
      <c r="F159" t="s">
        <v>629</v>
      </c>
    </row>
    <row r="160" spans="1:6" x14ac:dyDescent="0.25">
      <c r="A160" s="47">
        <v>157</v>
      </c>
      <c r="B160" t="s">
        <v>629</v>
      </c>
      <c r="C160" s="30">
        <f t="shared" si="6"/>
        <v>12714.27</v>
      </c>
      <c r="D160" s="30">
        <f t="shared" si="6"/>
        <v>12714.27</v>
      </c>
      <c r="E160" t="s">
        <v>218</v>
      </c>
      <c r="F160" t="s">
        <v>629</v>
      </c>
    </row>
    <row r="161" spans="1:6" x14ac:dyDescent="0.25">
      <c r="A161" s="47">
        <v>158</v>
      </c>
      <c r="B161" t="s">
        <v>629</v>
      </c>
      <c r="C161" s="30">
        <f t="shared" si="6"/>
        <v>12714.27</v>
      </c>
      <c r="D161" s="30">
        <f t="shared" si="6"/>
        <v>12714.27</v>
      </c>
      <c r="E161" t="s">
        <v>218</v>
      </c>
      <c r="F161" t="s">
        <v>629</v>
      </c>
    </row>
    <row r="162" spans="1:6" x14ac:dyDescent="0.25">
      <c r="A162" s="47">
        <v>159</v>
      </c>
      <c r="B162" t="s">
        <v>629</v>
      </c>
      <c r="C162" s="30">
        <f t="shared" si="6"/>
        <v>12714.27</v>
      </c>
      <c r="D162" s="30">
        <f t="shared" si="6"/>
        <v>12714.27</v>
      </c>
      <c r="E162" t="s">
        <v>218</v>
      </c>
      <c r="F162" t="s">
        <v>629</v>
      </c>
    </row>
    <row r="163" spans="1:6" x14ac:dyDescent="0.25">
      <c r="A163" s="47">
        <v>160</v>
      </c>
      <c r="B163" t="s">
        <v>629</v>
      </c>
      <c r="C163" s="30">
        <f t="shared" si="6"/>
        <v>12714.27</v>
      </c>
      <c r="D163" s="30">
        <f t="shared" si="6"/>
        <v>12714.27</v>
      </c>
      <c r="E163" t="s">
        <v>218</v>
      </c>
      <c r="F163" t="s">
        <v>629</v>
      </c>
    </row>
    <row r="164" spans="1:6" x14ac:dyDescent="0.25">
      <c r="A164" s="47">
        <v>161</v>
      </c>
      <c r="B164" t="s">
        <v>629</v>
      </c>
      <c r="C164" s="30">
        <f t="shared" si="6"/>
        <v>12714.27</v>
      </c>
      <c r="D164" s="30">
        <f t="shared" si="6"/>
        <v>12714.27</v>
      </c>
      <c r="E164" t="s">
        <v>218</v>
      </c>
      <c r="F164" t="s">
        <v>629</v>
      </c>
    </row>
    <row r="165" spans="1:6" x14ac:dyDescent="0.25">
      <c r="A165" s="47">
        <v>162</v>
      </c>
      <c r="B165" t="s">
        <v>629</v>
      </c>
      <c r="C165" s="30">
        <f t="shared" si="6"/>
        <v>12714.27</v>
      </c>
      <c r="D165" s="30">
        <f t="shared" si="6"/>
        <v>12714.27</v>
      </c>
      <c r="E165" t="s">
        <v>218</v>
      </c>
      <c r="F165" t="s">
        <v>629</v>
      </c>
    </row>
    <row r="166" spans="1:6" x14ac:dyDescent="0.25">
      <c r="A166" s="47">
        <v>163</v>
      </c>
      <c r="B166" t="s">
        <v>629</v>
      </c>
      <c r="C166" s="42">
        <f t="shared" si="6"/>
        <v>12714.27</v>
      </c>
      <c r="D166" s="42">
        <f t="shared" si="6"/>
        <v>12714.27</v>
      </c>
      <c r="E166" t="s">
        <v>218</v>
      </c>
      <c r="F166" t="s">
        <v>629</v>
      </c>
    </row>
    <row r="167" spans="1:6" x14ac:dyDescent="0.25">
      <c r="A167" s="47">
        <v>164</v>
      </c>
      <c r="B167" t="s">
        <v>629</v>
      </c>
      <c r="C167" s="42">
        <f t="shared" si="6"/>
        <v>12714.27</v>
      </c>
      <c r="D167" s="42">
        <f t="shared" si="6"/>
        <v>12714.27</v>
      </c>
      <c r="E167" t="s">
        <v>218</v>
      </c>
      <c r="F167" t="s">
        <v>629</v>
      </c>
    </row>
    <row r="168" spans="1:6" x14ac:dyDescent="0.25">
      <c r="A168" s="47">
        <v>165</v>
      </c>
      <c r="B168" t="s">
        <v>629</v>
      </c>
      <c r="C168" s="30">
        <f t="shared" si="6"/>
        <v>12714.27</v>
      </c>
      <c r="D168" s="30">
        <f t="shared" si="6"/>
        <v>12714.27</v>
      </c>
      <c r="E168" t="s">
        <v>218</v>
      </c>
      <c r="F168" t="s">
        <v>629</v>
      </c>
    </row>
    <row r="169" spans="1:6" x14ac:dyDescent="0.25">
      <c r="A169" s="47">
        <v>166</v>
      </c>
      <c r="B169" t="s">
        <v>629</v>
      </c>
      <c r="C169" s="30">
        <f t="shared" si="6"/>
        <v>12714.27</v>
      </c>
      <c r="D169" s="30">
        <f t="shared" si="6"/>
        <v>12714.27</v>
      </c>
      <c r="E169" t="s">
        <v>218</v>
      </c>
      <c r="F169" t="s">
        <v>629</v>
      </c>
    </row>
    <row r="170" spans="1:6" x14ac:dyDescent="0.25">
      <c r="A170" s="47">
        <v>167</v>
      </c>
      <c r="B170" t="s">
        <v>629</v>
      </c>
      <c r="C170" s="30">
        <f>5311.41*3</f>
        <v>15934.23</v>
      </c>
      <c r="D170" s="30">
        <f>5311.41*3</f>
        <v>15934.23</v>
      </c>
      <c r="E170" t="s">
        <v>218</v>
      </c>
      <c r="F170" t="s">
        <v>629</v>
      </c>
    </row>
    <row r="171" spans="1:6" x14ac:dyDescent="0.25">
      <c r="A171" s="47">
        <v>168</v>
      </c>
      <c r="B171" t="s">
        <v>629</v>
      </c>
      <c r="C171" s="30">
        <f t="shared" ref="C171:D179" si="7">4238.09*3</f>
        <v>12714.27</v>
      </c>
      <c r="D171" s="30">
        <f t="shared" si="7"/>
        <v>12714.27</v>
      </c>
      <c r="E171" t="s">
        <v>218</v>
      </c>
      <c r="F171" t="s">
        <v>629</v>
      </c>
    </row>
    <row r="172" spans="1:6" x14ac:dyDescent="0.25">
      <c r="A172" s="47">
        <v>169</v>
      </c>
      <c r="B172" t="s">
        <v>629</v>
      </c>
      <c r="C172" s="30">
        <f t="shared" si="7"/>
        <v>12714.27</v>
      </c>
      <c r="D172" s="30">
        <f t="shared" si="7"/>
        <v>12714.27</v>
      </c>
      <c r="E172" t="s">
        <v>218</v>
      </c>
      <c r="F172" t="s">
        <v>629</v>
      </c>
    </row>
    <row r="173" spans="1:6" x14ac:dyDescent="0.25">
      <c r="A173" s="47">
        <v>170</v>
      </c>
      <c r="B173" t="s">
        <v>629</v>
      </c>
      <c r="C173" s="30">
        <f t="shared" si="7"/>
        <v>12714.27</v>
      </c>
      <c r="D173" s="30">
        <f t="shared" si="7"/>
        <v>12714.27</v>
      </c>
      <c r="E173" t="s">
        <v>218</v>
      </c>
      <c r="F173" t="s">
        <v>629</v>
      </c>
    </row>
    <row r="174" spans="1:6" x14ac:dyDescent="0.25">
      <c r="A174" s="47">
        <v>171</v>
      </c>
      <c r="B174" t="s">
        <v>629</v>
      </c>
      <c r="C174" s="30">
        <f t="shared" si="7"/>
        <v>12714.27</v>
      </c>
      <c r="D174" s="30">
        <f t="shared" si="7"/>
        <v>12714.27</v>
      </c>
      <c r="E174" t="s">
        <v>218</v>
      </c>
      <c r="F174" t="s">
        <v>629</v>
      </c>
    </row>
    <row r="175" spans="1:6" x14ac:dyDescent="0.25">
      <c r="A175" s="47">
        <v>172</v>
      </c>
      <c r="B175" t="s">
        <v>629</v>
      </c>
      <c r="C175" s="30">
        <f t="shared" si="7"/>
        <v>12714.27</v>
      </c>
      <c r="D175" s="30">
        <f t="shared" si="7"/>
        <v>12714.27</v>
      </c>
      <c r="E175" t="s">
        <v>218</v>
      </c>
      <c r="F175" t="s">
        <v>629</v>
      </c>
    </row>
    <row r="176" spans="1:6" x14ac:dyDescent="0.25">
      <c r="A176" s="47">
        <v>173</v>
      </c>
      <c r="B176" t="s">
        <v>629</v>
      </c>
      <c r="C176" s="30">
        <f t="shared" si="7"/>
        <v>12714.27</v>
      </c>
      <c r="D176" s="30">
        <f t="shared" si="7"/>
        <v>12714.27</v>
      </c>
      <c r="E176" t="s">
        <v>218</v>
      </c>
      <c r="F176" t="s">
        <v>629</v>
      </c>
    </row>
    <row r="177" spans="1:6" x14ac:dyDescent="0.25">
      <c r="A177" s="47">
        <v>174</v>
      </c>
      <c r="B177" t="s">
        <v>629</v>
      </c>
      <c r="C177" s="30">
        <f t="shared" si="7"/>
        <v>12714.27</v>
      </c>
      <c r="D177" s="30">
        <f t="shared" si="7"/>
        <v>12714.27</v>
      </c>
      <c r="E177" t="s">
        <v>218</v>
      </c>
      <c r="F177" t="s">
        <v>629</v>
      </c>
    </row>
    <row r="178" spans="1:6" x14ac:dyDescent="0.25">
      <c r="A178" s="47">
        <v>175</v>
      </c>
      <c r="B178" t="s">
        <v>629</v>
      </c>
      <c r="C178" s="30">
        <f t="shared" si="7"/>
        <v>12714.27</v>
      </c>
      <c r="D178" s="30">
        <f t="shared" si="7"/>
        <v>12714.27</v>
      </c>
      <c r="E178" t="s">
        <v>218</v>
      </c>
      <c r="F178" t="s">
        <v>629</v>
      </c>
    </row>
    <row r="179" spans="1:6" x14ac:dyDescent="0.25">
      <c r="A179" s="47">
        <v>176</v>
      </c>
      <c r="B179" t="s">
        <v>629</v>
      </c>
      <c r="C179" s="30">
        <f t="shared" si="7"/>
        <v>12714.27</v>
      </c>
      <c r="D179" s="30">
        <f t="shared" si="7"/>
        <v>12714.27</v>
      </c>
      <c r="E179" t="s">
        <v>218</v>
      </c>
      <c r="F179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7">
        <v>1</v>
      </c>
      <c r="B4" t="s">
        <v>629</v>
      </c>
      <c r="C4" s="8">
        <f>22647.92/2*0.25</f>
        <v>2830.99</v>
      </c>
      <c r="D4" s="8">
        <f>22647.92/2*0.25</f>
        <v>2830.99</v>
      </c>
      <c r="E4" t="s">
        <v>218</v>
      </c>
      <c r="F4" t="s">
        <v>629</v>
      </c>
    </row>
    <row r="5" spans="1:6" x14ac:dyDescent="0.25">
      <c r="A5" s="47">
        <v>2</v>
      </c>
      <c r="B5" t="s">
        <v>629</v>
      </c>
      <c r="C5" s="8">
        <f>5555.07/2*0.25</f>
        <v>694.38374999999996</v>
      </c>
      <c r="D5" s="8">
        <f>5555.07/2*0.25</f>
        <v>694.38374999999996</v>
      </c>
      <c r="E5" t="s">
        <v>218</v>
      </c>
      <c r="F5" t="s">
        <v>629</v>
      </c>
    </row>
    <row r="6" spans="1:6" x14ac:dyDescent="0.25">
      <c r="A6" s="47">
        <v>3</v>
      </c>
      <c r="B6" t="s">
        <v>629</v>
      </c>
      <c r="C6" s="13">
        <f>3310.31/2*0.25</f>
        <v>413.78874999999999</v>
      </c>
      <c r="D6" s="13">
        <f>3310.31/2*0.25</f>
        <v>413.78874999999999</v>
      </c>
      <c r="E6" t="s">
        <v>218</v>
      </c>
      <c r="F6" t="s">
        <v>629</v>
      </c>
    </row>
    <row r="7" spans="1:6" x14ac:dyDescent="0.25">
      <c r="A7" s="47">
        <v>4</v>
      </c>
      <c r="B7" t="s">
        <v>629</v>
      </c>
      <c r="C7" s="8">
        <f>3062.82/2*0.25</f>
        <v>382.85250000000002</v>
      </c>
      <c r="D7" s="8">
        <f>3062.82/2*0.25</f>
        <v>382.85250000000002</v>
      </c>
      <c r="E7" t="s">
        <v>218</v>
      </c>
      <c r="F7" t="s">
        <v>629</v>
      </c>
    </row>
    <row r="8" spans="1:6" x14ac:dyDescent="0.25">
      <c r="A8" s="47">
        <v>5</v>
      </c>
      <c r="B8" t="s">
        <v>629</v>
      </c>
      <c r="C8" s="8">
        <f>1918.48/2*0.25</f>
        <v>239.81</v>
      </c>
      <c r="D8" s="8">
        <f>1918.48/2*0.25</f>
        <v>239.81</v>
      </c>
      <c r="E8" t="s">
        <v>218</v>
      </c>
      <c r="F8" t="s">
        <v>629</v>
      </c>
    </row>
    <row r="9" spans="1:6" x14ac:dyDescent="0.25">
      <c r="A9" s="47">
        <v>6</v>
      </c>
      <c r="B9" t="s">
        <v>629</v>
      </c>
      <c r="C9" s="13">
        <f>3062.82/2*0.25</f>
        <v>382.85250000000002</v>
      </c>
      <c r="D9" s="13">
        <f>3062.82/2*0.25</f>
        <v>382.85250000000002</v>
      </c>
      <c r="E9" t="s">
        <v>218</v>
      </c>
      <c r="F9" t="s">
        <v>629</v>
      </c>
    </row>
    <row r="10" spans="1:6" x14ac:dyDescent="0.25">
      <c r="A10" s="47">
        <v>7</v>
      </c>
      <c r="B10" t="s">
        <v>629</v>
      </c>
      <c r="C10" s="20">
        <f>1691.9/2*0.25</f>
        <v>211.48750000000001</v>
      </c>
      <c r="D10" s="20">
        <f>1691.9/2*0.25</f>
        <v>211.48750000000001</v>
      </c>
      <c r="E10" t="s">
        <v>218</v>
      </c>
      <c r="F10" t="s">
        <v>629</v>
      </c>
    </row>
    <row r="11" spans="1:6" x14ac:dyDescent="0.25">
      <c r="A11" s="47">
        <v>8</v>
      </c>
      <c r="B11" t="s">
        <v>629</v>
      </c>
      <c r="C11" s="13">
        <f>845.5*0.25</f>
        <v>211.375</v>
      </c>
      <c r="D11" s="13">
        <f>845.5*0.25</f>
        <v>211.375</v>
      </c>
      <c r="E11" t="s">
        <v>218</v>
      </c>
      <c r="F11" t="s">
        <v>629</v>
      </c>
    </row>
    <row r="12" spans="1:6" x14ac:dyDescent="0.25">
      <c r="A12" s="47">
        <v>9</v>
      </c>
      <c r="B12" t="s">
        <v>629</v>
      </c>
      <c r="C12" s="8">
        <f>5555.07/2*0.25</f>
        <v>694.38374999999996</v>
      </c>
      <c r="D12" s="8">
        <f>5555.07/2*0.25</f>
        <v>694.38374999999996</v>
      </c>
      <c r="E12" t="s">
        <v>218</v>
      </c>
      <c r="F12" t="s">
        <v>629</v>
      </c>
    </row>
    <row r="13" spans="1:6" x14ac:dyDescent="0.25">
      <c r="A13" s="47">
        <v>10</v>
      </c>
      <c r="B13" t="s">
        <v>629</v>
      </c>
      <c r="C13" s="16">
        <f>3310.31/2*0.25</f>
        <v>413.78874999999999</v>
      </c>
      <c r="D13" s="16">
        <f>3310.31/2*0.25</f>
        <v>413.78874999999999</v>
      </c>
      <c r="E13" t="s">
        <v>218</v>
      </c>
      <c r="F13" t="s">
        <v>629</v>
      </c>
    </row>
    <row r="14" spans="1:6" x14ac:dyDescent="0.25">
      <c r="A14" s="47">
        <v>11</v>
      </c>
      <c r="B14" t="s">
        <v>629</v>
      </c>
      <c r="C14" s="13">
        <f>3062.82/2*0.25</f>
        <v>382.85250000000002</v>
      </c>
      <c r="D14" s="13">
        <f>3062.82/2*0.25</f>
        <v>382.85250000000002</v>
      </c>
      <c r="E14" t="s">
        <v>218</v>
      </c>
      <c r="F14" t="s">
        <v>629</v>
      </c>
    </row>
    <row r="15" spans="1:6" x14ac:dyDescent="0.25">
      <c r="A15" s="47">
        <v>12</v>
      </c>
      <c r="B15" t="s">
        <v>629</v>
      </c>
      <c r="C15" s="8">
        <f>3062.82/2*0.25</f>
        <v>382.85250000000002</v>
      </c>
      <c r="D15" s="8">
        <f>3062.82/2*0.25</f>
        <v>382.85250000000002</v>
      </c>
      <c r="E15" t="s">
        <v>218</v>
      </c>
      <c r="F15" t="s">
        <v>629</v>
      </c>
    </row>
    <row r="16" spans="1:6" x14ac:dyDescent="0.25">
      <c r="A16" s="47">
        <v>13</v>
      </c>
      <c r="B16" t="s">
        <v>629</v>
      </c>
      <c r="C16" s="13">
        <f>1918.48/2*0.25</f>
        <v>239.81</v>
      </c>
      <c r="D16" s="13">
        <f>1918.48/2*0.25</f>
        <v>239.81</v>
      </c>
      <c r="E16" t="s">
        <v>218</v>
      </c>
      <c r="F16" t="s">
        <v>629</v>
      </c>
    </row>
    <row r="17" spans="1:6" x14ac:dyDescent="0.25">
      <c r="A17" s="47">
        <v>14</v>
      </c>
      <c r="B17" t="s">
        <v>629</v>
      </c>
      <c r="C17" s="16">
        <f>1691.9/2*0.25</f>
        <v>211.48750000000001</v>
      </c>
      <c r="D17" s="16">
        <f>1691.9/2*0.25</f>
        <v>211.48750000000001</v>
      </c>
      <c r="E17" t="s">
        <v>218</v>
      </c>
      <c r="F17" t="s">
        <v>629</v>
      </c>
    </row>
    <row r="18" spans="1:6" x14ac:dyDescent="0.25">
      <c r="A18" s="47">
        <v>15</v>
      </c>
      <c r="B18" t="s">
        <v>629</v>
      </c>
      <c r="C18" s="8">
        <v>943.80416666666679</v>
      </c>
      <c r="D18" s="8">
        <v>943.80416666666679</v>
      </c>
      <c r="E18" t="s">
        <v>218</v>
      </c>
      <c r="F18" t="s">
        <v>629</v>
      </c>
    </row>
    <row r="19" spans="1:6" x14ac:dyDescent="0.25">
      <c r="A19" s="47">
        <v>16</v>
      </c>
      <c r="B19" t="s">
        <v>629</v>
      </c>
      <c r="C19" s="8">
        <f>4947.57/2*0.25</f>
        <v>618.44624999999996</v>
      </c>
      <c r="D19" s="8">
        <f>4947.57/2*0.25</f>
        <v>618.44624999999996</v>
      </c>
      <c r="E19" t="s">
        <v>218</v>
      </c>
      <c r="F19" t="s">
        <v>629</v>
      </c>
    </row>
    <row r="20" spans="1:6" x14ac:dyDescent="0.25">
      <c r="A20" s="47">
        <v>17</v>
      </c>
      <c r="B20" t="s">
        <v>629</v>
      </c>
      <c r="C20" s="8">
        <f>1371.38/2*0.25</f>
        <v>171.42250000000001</v>
      </c>
      <c r="D20" s="8">
        <f>1371.38/2*0.25</f>
        <v>171.42250000000001</v>
      </c>
      <c r="E20" t="s">
        <v>218</v>
      </c>
      <c r="F20" t="s">
        <v>629</v>
      </c>
    </row>
    <row r="21" spans="1:6" x14ac:dyDescent="0.25">
      <c r="A21" s="47">
        <v>18</v>
      </c>
      <c r="B21" t="s">
        <v>629</v>
      </c>
      <c r="C21" s="8">
        <f>4590.43/2*0.25</f>
        <v>573.80375000000004</v>
      </c>
      <c r="D21" s="8">
        <f>4590.43/2*0.25</f>
        <v>573.80375000000004</v>
      </c>
      <c r="E21" t="s">
        <v>218</v>
      </c>
      <c r="F21" t="s">
        <v>629</v>
      </c>
    </row>
    <row r="22" spans="1:6" x14ac:dyDescent="0.25">
      <c r="A22" s="47">
        <v>19</v>
      </c>
      <c r="B22" t="s">
        <v>629</v>
      </c>
      <c r="C22" s="40">
        <f>10621.72/2*0.25</f>
        <v>1327.7149999999999</v>
      </c>
      <c r="D22" s="40">
        <f>10621.72/2*0.25</f>
        <v>1327.7149999999999</v>
      </c>
      <c r="E22" t="s">
        <v>218</v>
      </c>
      <c r="F22" t="s">
        <v>629</v>
      </c>
    </row>
    <row r="23" spans="1:6" x14ac:dyDescent="0.25">
      <c r="A23" s="47">
        <v>20</v>
      </c>
      <c r="B23" t="s">
        <v>629</v>
      </c>
      <c r="C23" s="20">
        <f>2726.2/2*0.25</f>
        <v>340.77499999999998</v>
      </c>
      <c r="D23" s="20">
        <f>2726.2/2*0.25</f>
        <v>340.77499999999998</v>
      </c>
      <c r="E23" t="s">
        <v>218</v>
      </c>
      <c r="F23" t="s">
        <v>629</v>
      </c>
    </row>
    <row r="24" spans="1:6" x14ac:dyDescent="0.25">
      <c r="A24" s="47">
        <v>21</v>
      </c>
      <c r="B24" t="s">
        <v>629</v>
      </c>
      <c r="C24" s="20">
        <f>2726.2/2*0.25</f>
        <v>340.77499999999998</v>
      </c>
      <c r="D24" s="20">
        <f>2726.2/2*0.25</f>
        <v>340.77499999999998</v>
      </c>
      <c r="E24" t="s">
        <v>218</v>
      </c>
      <c r="F24" t="s">
        <v>629</v>
      </c>
    </row>
    <row r="25" spans="1:6" x14ac:dyDescent="0.25">
      <c r="A25" s="47">
        <v>22</v>
      </c>
      <c r="B25" t="s">
        <v>629</v>
      </c>
      <c r="C25" s="40">
        <f>13848.3/2*0.25</f>
        <v>1731.0374999999999</v>
      </c>
      <c r="D25" s="40">
        <f>13848.3/2*0.25</f>
        <v>1731.0374999999999</v>
      </c>
      <c r="E25" t="s">
        <v>218</v>
      </c>
      <c r="F25" t="s">
        <v>629</v>
      </c>
    </row>
    <row r="26" spans="1:6" x14ac:dyDescent="0.25">
      <c r="A26" s="47">
        <v>23</v>
      </c>
      <c r="B26" t="s">
        <v>629</v>
      </c>
      <c r="C26" s="20">
        <f>8078.48/2*0.25</f>
        <v>1009.81</v>
      </c>
      <c r="D26" s="20">
        <f>8078.48/2*0.25</f>
        <v>1009.81</v>
      </c>
      <c r="E26" t="s">
        <v>218</v>
      </c>
      <c r="F26" t="s">
        <v>629</v>
      </c>
    </row>
    <row r="27" spans="1:6" x14ac:dyDescent="0.25">
      <c r="A27" s="47">
        <v>24</v>
      </c>
      <c r="B27" t="s">
        <v>629</v>
      </c>
      <c r="C27" s="20">
        <f>6806.87/2*0.25</f>
        <v>850.85874999999999</v>
      </c>
      <c r="D27" s="20">
        <f>6806.87/2*0.25</f>
        <v>850.85874999999999</v>
      </c>
      <c r="E27" t="s">
        <v>218</v>
      </c>
      <c r="F27" t="s">
        <v>629</v>
      </c>
    </row>
    <row r="28" spans="1:6" x14ac:dyDescent="0.25">
      <c r="A28" s="47">
        <v>25</v>
      </c>
      <c r="B28" t="s">
        <v>629</v>
      </c>
      <c r="C28" s="20">
        <f>1918.48/2*0.25</f>
        <v>239.81</v>
      </c>
      <c r="D28" s="20">
        <f>1918.48/2*0.25</f>
        <v>239.81</v>
      </c>
      <c r="E28" t="s">
        <v>218</v>
      </c>
      <c r="F28" t="s">
        <v>629</v>
      </c>
    </row>
    <row r="29" spans="1:6" x14ac:dyDescent="0.25">
      <c r="A29" s="47">
        <v>26</v>
      </c>
      <c r="B29" t="s">
        <v>629</v>
      </c>
      <c r="C29" s="8">
        <f>11893.34/2*0.25</f>
        <v>1486.6675</v>
      </c>
      <c r="D29" s="8">
        <f>11893.34/2*0.25</f>
        <v>1486.6675</v>
      </c>
      <c r="E29" t="s">
        <v>218</v>
      </c>
      <c r="F29" t="s">
        <v>629</v>
      </c>
    </row>
    <row r="30" spans="1:6" x14ac:dyDescent="0.25">
      <c r="A30" s="47">
        <v>27</v>
      </c>
      <c r="B30" t="s">
        <v>629</v>
      </c>
      <c r="C30" s="13">
        <f>9350.1/2*0.25</f>
        <v>1168.7625</v>
      </c>
      <c r="D30" s="13">
        <f>9350.1/2*0.25</f>
        <v>1168.7625</v>
      </c>
      <c r="E30" t="s">
        <v>218</v>
      </c>
      <c r="F30" t="s">
        <v>629</v>
      </c>
    </row>
    <row r="31" spans="1:6" x14ac:dyDescent="0.25">
      <c r="A31" s="47">
        <v>28</v>
      </c>
      <c r="B31" t="s">
        <v>629</v>
      </c>
      <c r="C31" s="13">
        <f>8714.29/2*0.25</f>
        <v>1089.2862500000001</v>
      </c>
      <c r="D31" s="13">
        <f>8714.29/2*0.25</f>
        <v>1089.2862500000001</v>
      </c>
      <c r="E31" t="s">
        <v>218</v>
      </c>
      <c r="F31" t="s">
        <v>629</v>
      </c>
    </row>
    <row r="32" spans="1:6" x14ac:dyDescent="0.25">
      <c r="A32" s="47">
        <v>29</v>
      </c>
      <c r="B32" t="s">
        <v>629</v>
      </c>
      <c r="C32" s="13">
        <f>7442.67/2*0.25</f>
        <v>930.33375000000001</v>
      </c>
      <c r="D32" s="13">
        <f>7442.67/2*0.25</f>
        <v>930.33375000000001</v>
      </c>
      <c r="E32" t="s">
        <v>218</v>
      </c>
      <c r="F32" t="s">
        <v>629</v>
      </c>
    </row>
    <row r="33" spans="1:6" x14ac:dyDescent="0.25">
      <c r="A33" s="47">
        <v>30</v>
      </c>
      <c r="B33" t="s">
        <v>629</v>
      </c>
      <c r="C33" s="13">
        <f>8078.48/2*0.25</f>
        <v>1009.81</v>
      </c>
      <c r="D33" s="13">
        <f>8078.48/2*0.25</f>
        <v>1009.81</v>
      </c>
      <c r="E33" t="s">
        <v>218</v>
      </c>
      <c r="F33" t="s">
        <v>629</v>
      </c>
    </row>
    <row r="34" spans="1:6" x14ac:dyDescent="0.25">
      <c r="A34" s="47">
        <v>31</v>
      </c>
      <c r="B34" t="s">
        <v>629</v>
      </c>
      <c r="C34" s="13">
        <f>5555.07/2*0.25</f>
        <v>694.38374999999996</v>
      </c>
      <c r="D34" s="13">
        <f>5555.07/2*0.25</f>
        <v>694.38374999999996</v>
      </c>
      <c r="E34" t="s">
        <v>218</v>
      </c>
      <c r="F34" t="s">
        <v>629</v>
      </c>
    </row>
    <row r="35" spans="1:6" x14ac:dyDescent="0.25">
      <c r="A35" s="47">
        <v>32</v>
      </c>
      <c r="B35" t="s">
        <v>629</v>
      </c>
      <c r="C35" s="13">
        <f>5555.07/2*0.25</f>
        <v>694.38374999999996</v>
      </c>
      <c r="D35" s="13">
        <f>5555.07/2*0.25</f>
        <v>694.38374999999996</v>
      </c>
      <c r="E35" t="s">
        <v>218</v>
      </c>
      <c r="F35" t="s">
        <v>629</v>
      </c>
    </row>
    <row r="36" spans="1:6" x14ac:dyDescent="0.25">
      <c r="A36" s="47">
        <v>33</v>
      </c>
      <c r="B36" t="s">
        <v>629</v>
      </c>
      <c r="C36" s="13">
        <f>3789.26/2*0.25</f>
        <v>473.65750000000003</v>
      </c>
      <c r="D36" s="13">
        <f>3789.26/2*0.25</f>
        <v>473.65750000000003</v>
      </c>
      <c r="E36" t="s">
        <v>218</v>
      </c>
      <c r="F36" t="s">
        <v>629</v>
      </c>
    </row>
    <row r="37" spans="1:6" x14ac:dyDescent="0.25">
      <c r="A37" s="47">
        <v>34</v>
      </c>
      <c r="B37" t="s">
        <v>629</v>
      </c>
      <c r="C37" s="13">
        <f>3062.82/2*0.25</f>
        <v>382.85250000000002</v>
      </c>
      <c r="D37" s="13">
        <f>3062.82/2*0.25</f>
        <v>382.85250000000002</v>
      </c>
      <c r="E37" t="s">
        <v>218</v>
      </c>
      <c r="F37" t="s">
        <v>629</v>
      </c>
    </row>
    <row r="38" spans="1:6" x14ac:dyDescent="0.25">
      <c r="A38" s="47">
        <v>35</v>
      </c>
      <c r="B38" t="s">
        <v>629</v>
      </c>
      <c r="C38" s="13">
        <f>2132.16/2*0.25</f>
        <v>266.52</v>
      </c>
      <c r="D38" s="13">
        <f>2132.16/2*0.25</f>
        <v>266.52</v>
      </c>
      <c r="E38" t="s">
        <v>218</v>
      </c>
      <c r="F38" t="s">
        <v>629</v>
      </c>
    </row>
    <row r="39" spans="1:6" x14ac:dyDescent="0.25">
      <c r="A39" s="47">
        <v>36</v>
      </c>
      <c r="B39" t="s">
        <v>629</v>
      </c>
      <c r="C39" s="13">
        <f>2484.81/2*0.25</f>
        <v>310.60124999999999</v>
      </c>
      <c r="D39" s="13">
        <f>2484.81/2*0.25</f>
        <v>310.60124999999999</v>
      </c>
      <c r="E39" t="s">
        <v>218</v>
      </c>
      <c r="F39" t="s">
        <v>629</v>
      </c>
    </row>
    <row r="40" spans="1:6" x14ac:dyDescent="0.25">
      <c r="A40" s="47">
        <v>37</v>
      </c>
      <c r="B40" t="s">
        <v>629</v>
      </c>
      <c r="C40" s="13">
        <f>1918.48/2*0.25</f>
        <v>239.81</v>
      </c>
      <c r="D40" s="13">
        <f>1918.48/2*0.25</f>
        <v>239.81</v>
      </c>
      <c r="E40" t="s">
        <v>218</v>
      </c>
      <c r="F40" t="s">
        <v>629</v>
      </c>
    </row>
    <row r="41" spans="1:6" x14ac:dyDescent="0.25">
      <c r="A41" s="47">
        <v>38</v>
      </c>
      <c r="B41" t="s">
        <v>629</v>
      </c>
      <c r="C41" s="8">
        <f>10621.72/2*0.25</f>
        <v>1327.7149999999999</v>
      </c>
      <c r="D41" s="8">
        <f>10621.72/2*0.25</f>
        <v>1327.7149999999999</v>
      </c>
      <c r="E41" t="s">
        <v>218</v>
      </c>
      <c r="F41" t="s">
        <v>629</v>
      </c>
    </row>
    <row r="42" spans="1:6" x14ac:dyDescent="0.25">
      <c r="A42" s="47">
        <v>39</v>
      </c>
      <c r="B42" t="s">
        <v>629</v>
      </c>
      <c r="C42" s="45">
        <v>0</v>
      </c>
      <c r="D42" s="45">
        <v>0</v>
      </c>
      <c r="E42" t="s">
        <v>218</v>
      </c>
      <c r="F42" t="s">
        <v>629</v>
      </c>
    </row>
    <row r="43" spans="1:6" x14ac:dyDescent="0.25">
      <c r="A43" s="47">
        <v>40</v>
      </c>
      <c r="B43" t="s">
        <v>629</v>
      </c>
      <c r="C43" s="8">
        <f t="shared" ref="C43:D45" si="0">5555.07/2*0.25</f>
        <v>694.38374999999996</v>
      </c>
      <c r="D43" s="8">
        <f t="shared" si="0"/>
        <v>694.38374999999996</v>
      </c>
      <c r="E43" t="s">
        <v>218</v>
      </c>
      <c r="F43" t="s">
        <v>629</v>
      </c>
    </row>
    <row r="44" spans="1:6" x14ac:dyDescent="0.25">
      <c r="A44" s="47">
        <v>41</v>
      </c>
      <c r="B44" t="s">
        <v>629</v>
      </c>
      <c r="C44" s="16">
        <f t="shared" si="0"/>
        <v>694.38374999999996</v>
      </c>
      <c r="D44" s="16">
        <f t="shared" si="0"/>
        <v>694.38374999999996</v>
      </c>
      <c r="E44" t="s">
        <v>218</v>
      </c>
      <c r="F44" t="s">
        <v>629</v>
      </c>
    </row>
    <row r="45" spans="1:6" x14ac:dyDescent="0.25">
      <c r="A45" s="47">
        <v>42</v>
      </c>
      <c r="B45" t="s">
        <v>629</v>
      </c>
      <c r="C45" s="8">
        <f t="shared" si="0"/>
        <v>694.38374999999996</v>
      </c>
      <c r="D45" s="8">
        <f t="shared" si="0"/>
        <v>694.38374999999996</v>
      </c>
      <c r="E45" t="s">
        <v>218</v>
      </c>
      <c r="F45" t="s">
        <v>629</v>
      </c>
    </row>
    <row r="46" spans="1:6" x14ac:dyDescent="0.25">
      <c r="A46" s="47">
        <v>43</v>
      </c>
      <c r="B46" t="s">
        <v>629</v>
      </c>
      <c r="C46" s="20">
        <f>4947.57/2*0.25</f>
        <v>618.44624999999996</v>
      </c>
      <c r="D46" s="20">
        <f>4947.57/2*0.25</f>
        <v>618.44624999999996</v>
      </c>
      <c r="E46" t="s">
        <v>218</v>
      </c>
      <c r="F46" t="s">
        <v>629</v>
      </c>
    </row>
    <row r="47" spans="1:6" x14ac:dyDescent="0.25">
      <c r="A47" s="47">
        <v>44</v>
      </c>
      <c r="B47" t="s">
        <v>629</v>
      </c>
      <c r="C47" s="8">
        <f>4947.57/2*0.25</f>
        <v>618.44624999999996</v>
      </c>
      <c r="D47" s="8">
        <f>4947.57/2*0.25</f>
        <v>618.44624999999996</v>
      </c>
      <c r="E47" t="s">
        <v>218</v>
      </c>
      <c r="F47" t="s">
        <v>629</v>
      </c>
    </row>
    <row r="48" spans="1:6" x14ac:dyDescent="0.25">
      <c r="A48" s="47">
        <v>45</v>
      </c>
      <c r="B48" t="s">
        <v>629</v>
      </c>
      <c r="C48" s="25">
        <f>4352.33/2*0.25</f>
        <v>544.04124999999999</v>
      </c>
      <c r="D48" s="25">
        <f>4352.33/2*0.25</f>
        <v>544.04124999999999</v>
      </c>
      <c r="E48" t="s">
        <v>218</v>
      </c>
      <c r="F48" t="s">
        <v>629</v>
      </c>
    </row>
    <row r="49" spans="1:6" x14ac:dyDescent="0.25">
      <c r="A49" s="47">
        <v>46</v>
      </c>
      <c r="B49" t="s">
        <v>629</v>
      </c>
      <c r="C49" s="8">
        <f>4947.57/2*0.25</f>
        <v>618.44624999999996</v>
      </c>
      <c r="D49" s="8">
        <f>4947.57/2*0.25</f>
        <v>618.44624999999996</v>
      </c>
      <c r="E49" t="s">
        <v>218</v>
      </c>
      <c r="F49" t="s">
        <v>629</v>
      </c>
    </row>
    <row r="50" spans="1:6" x14ac:dyDescent="0.25">
      <c r="A50" s="47">
        <v>47</v>
      </c>
      <c r="B50" t="s">
        <v>629</v>
      </c>
      <c r="C50" s="8">
        <f>2759.86/2*0.25</f>
        <v>344.98250000000002</v>
      </c>
      <c r="D50" s="8">
        <f>2759.86/2*0.25</f>
        <v>344.98250000000002</v>
      </c>
      <c r="E50" t="s">
        <v>218</v>
      </c>
      <c r="F50" t="s">
        <v>629</v>
      </c>
    </row>
    <row r="51" spans="1:6" x14ac:dyDescent="0.25">
      <c r="A51" s="47">
        <v>48</v>
      </c>
      <c r="B51" t="s">
        <v>629</v>
      </c>
      <c r="C51" s="8">
        <f>2484.81/2*0.25</f>
        <v>310.60124999999999</v>
      </c>
      <c r="D51" s="8">
        <f>2484.81/2*0.25</f>
        <v>310.60124999999999</v>
      </c>
      <c r="E51" t="s">
        <v>218</v>
      </c>
      <c r="F51" t="s">
        <v>629</v>
      </c>
    </row>
    <row r="52" spans="1:6" x14ac:dyDescent="0.25">
      <c r="A52" s="47">
        <v>49</v>
      </c>
      <c r="B52" t="s">
        <v>629</v>
      </c>
      <c r="C52" s="8">
        <f>2484.81/2*0.25</f>
        <v>310.60124999999999</v>
      </c>
      <c r="D52" s="8">
        <f>2484.81/2*0.25</f>
        <v>310.60124999999999</v>
      </c>
      <c r="E52" t="s">
        <v>218</v>
      </c>
      <c r="F52" t="s">
        <v>629</v>
      </c>
    </row>
    <row r="53" spans="1:6" x14ac:dyDescent="0.25">
      <c r="A53" s="47">
        <v>50</v>
      </c>
      <c r="B53" t="s">
        <v>629</v>
      </c>
      <c r="C53" s="8">
        <f>4352.33/2*0.25</f>
        <v>544.04124999999999</v>
      </c>
      <c r="D53" s="8">
        <f>4352.33/2*0.25</f>
        <v>544.04124999999999</v>
      </c>
      <c r="E53" t="s">
        <v>218</v>
      </c>
      <c r="F53" t="s">
        <v>629</v>
      </c>
    </row>
    <row r="54" spans="1:6" x14ac:dyDescent="0.25">
      <c r="A54" s="47">
        <v>51</v>
      </c>
      <c r="B54" t="s">
        <v>629</v>
      </c>
      <c r="C54" s="45">
        <v>0</v>
      </c>
      <c r="D54" s="45">
        <v>0</v>
      </c>
      <c r="E54" t="s">
        <v>218</v>
      </c>
      <c r="F54" t="s">
        <v>629</v>
      </c>
    </row>
    <row r="55" spans="1:6" x14ac:dyDescent="0.25">
      <c r="A55" s="47">
        <v>52</v>
      </c>
      <c r="B55" t="s">
        <v>629</v>
      </c>
      <c r="C55" s="45">
        <v>0</v>
      </c>
      <c r="D55" s="45">
        <v>0</v>
      </c>
      <c r="E55" t="s">
        <v>218</v>
      </c>
      <c r="F55" t="s">
        <v>629</v>
      </c>
    </row>
    <row r="56" spans="1:6" x14ac:dyDescent="0.25">
      <c r="A56" s="47">
        <v>53</v>
      </c>
      <c r="B56" t="s">
        <v>629</v>
      </c>
      <c r="C56" s="45">
        <v>0</v>
      </c>
      <c r="D56" s="45">
        <v>0</v>
      </c>
      <c r="E56" t="s">
        <v>218</v>
      </c>
      <c r="F56" t="s">
        <v>629</v>
      </c>
    </row>
    <row r="57" spans="1:6" x14ac:dyDescent="0.25">
      <c r="A57" s="47">
        <v>54</v>
      </c>
      <c r="B57" t="s">
        <v>629</v>
      </c>
      <c r="C57" s="41">
        <f>2484.81/2*0.25</f>
        <v>310.60124999999999</v>
      </c>
      <c r="D57" s="41">
        <f>2484.81/2*0.25</f>
        <v>310.60124999999999</v>
      </c>
      <c r="E57" t="s">
        <v>218</v>
      </c>
      <c r="F57" t="s">
        <v>629</v>
      </c>
    </row>
    <row r="58" spans="1:6" x14ac:dyDescent="0.25">
      <c r="A58" s="47">
        <v>55</v>
      </c>
      <c r="B58" t="s">
        <v>629</v>
      </c>
      <c r="C58" s="8">
        <f>8714.29/2*0.25</f>
        <v>1089.2862500000001</v>
      </c>
      <c r="D58" s="8">
        <f>8714.29/2*0.25</f>
        <v>1089.2862500000001</v>
      </c>
      <c r="E58" t="s">
        <v>218</v>
      </c>
      <c r="F58" t="s">
        <v>629</v>
      </c>
    </row>
    <row r="59" spans="1:6" x14ac:dyDescent="0.25">
      <c r="A59" s="47">
        <v>56</v>
      </c>
      <c r="B59" t="s">
        <v>629</v>
      </c>
      <c r="C59" s="8">
        <f>3789.26/2*0.25</f>
        <v>473.65750000000003</v>
      </c>
      <c r="D59" s="8">
        <f>3789.26/2*0.25</f>
        <v>473.65750000000003</v>
      </c>
      <c r="E59" t="s">
        <v>218</v>
      </c>
      <c r="F59" t="s">
        <v>629</v>
      </c>
    </row>
    <row r="60" spans="1:6" x14ac:dyDescent="0.25">
      <c r="A60" s="47">
        <v>57</v>
      </c>
      <c r="B60" t="s">
        <v>629</v>
      </c>
      <c r="C60" s="8">
        <f>3062.82/2*0.25</f>
        <v>382.85250000000002</v>
      </c>
      <c r="D60" s="8">
        <f>3062.82/2*0.25</f>
        <v>382.85250000000002</v>
      </c>
      <c r="E60" t="s">
        <v>218</v>
      </c>
      <c r="F60" t="s">
        <v>629</v>
      </c>
    </row>
    <row r="61" spans="1:6" x14ac:dyDescent="0.25">
      <c r="A61" s="47">
        <v>58</v>
      </c>
      <c r="B61" t="s">
        <v>629</v>
      </c>
      <c r="C61" s="8">
        <f>3789.26/2*0.25</f>
        <v>473.65750000000003</v>
      </c>
      <c r="D61" s="8">
        <f>3789.26/2*0.25</f>
        <v>473.65750000000003</v>
      </c>
      <c r="E61" t="s">
        <v>218</v>
      </c>
      <c r="F61" t="s">
        <v>629</v>
      </c>
    </row>
    <row r="62" spans="1:6" x14ac:dyDescent="0.25">
      <c r="A62" s="47">
        <v>59</v>
      </c>
      <c r="B62" t="s">
        <v>629</v>
      </c>
      <c r="C62" s="8">
        <f>5352.33/2*0.25</f>
        <v>669.04124999999999</v>
      </c>
      <c r="D62" s="8">
        <f>5352.33/2*0.25</f>
        <v>669.04124999999999</v>
      </c>
      <c r="E62" t="s">
        <v>218</v>
      </c>
      <c r="F62" t="s">
        <v>629</v>
      </c>
    </row>
    <row r="63" spans="1:6" x14ac:dyDescent="0.25">
      <c r="A63" s="47">
        <v>60</v>
      </c>
      <c r="B63" t="s">
        <v>629</v>
      </c>
      <c r="C63" s="8">
        <f>1918.48/2*0.25</f>
        <v>239.81</v>
      </c>
      <c r="D63" s="8">
        <f>1918.48/2*0.25</f>
        <v>239.81</v>
      </c>
      <c r="E63" t="s">
        <v>218</v>
      </c>
      <c r="F63" t="s">
        <v>629</v>
      </c>
    </row>
    <row r="64" spans="1:6" x14ac:dyDescent="0.25">
      <c r="A64" s="47">
        <v>61</v>
      </c>
      <c r="B64" t="s">
        <v>629</v>
      </c>
      <c r="C64" s="8">
        <f>2484.81/2*0.25</f>
        <v>310.60124999999999</v>
      </c>
      <c r="D64" s="8">
        <f>2484.81/2*0.25</f>
        <v>310.60124999999999</v>
      </c>
      <c r="E64" t="s">
        <v>218</v>
      </c>
      <c r="F64" t="s">
        <v>629</v>
      </c>
    </row>
    <row r="65" spans="1:6" x14ac:dyDescent="0.25">
      <c r="A65" s="47">
        <v>62</v>
      </c>
      <c r="B65" t="s">
        <v>629</v>
      </c>
      <c r="C65" s="25">
        <f>3062.82/2*0.25</f>
        <v>382.85250000000002</v>
      </c>
      <c r="D65" s="25">
        <f>3062.82/2*0.25</f>
        <v>382.85250000000002</v>
      </c>
      <c r="E65" t="s">
        <v>218</v>
      </c>
      <c r="F65" t="s">
        <v>629</v>
      </c>
    </row>
    <row r="66" spans="1:6" x14ac:dyDescent="0.25">
      <c r="A66" s="47">
        <v>63</v>
      </c>
      <c r="B66" t="s">
        <v>629</v>
      </c>
      <c r="C66" s="8">
        <f>4352.33/2*0.25</f>
        <v>544.04124999999999</v>
      </c>
      <c r="D66" s="8">
        <f>4352.33/2*0.25</f>
        <v>544.04124999999999</v>
      </c>
      <c r="E66" t="s">
        <v>218</v>
      </c>
      <c r="F66" t="s">
        <v>629</v>
      </c>
    </row>
    <row r="67" spans="1:6" x14ac:dyDescent="0.25">
      <c r="A67" s="47">
        <v>64</v>
      </c>
      <c r="B67" t="s">
        <v>629</v>
      </c>
      <c r="C67" s="8">
        <f>3062.82/2*0.25</f>
        <v>382.85250000000002</v>
      </c>
      <c r="D67" s="8">
        <f>3062.82/2*0.25</f>
        <v>382.85250000000002</v>
      </c>
      <c r="E67" t="s">
        <v>218</v>
      </c>
      <c r="F67" t="s">
        <v>629</v>
      </c>
    </row>
    <row r="68" spans="1:6" x14ac:dyDescent="0.25">
      <c r="A68" s="47">
        <v>65</v>
      </c>
      <c r="B68" t="s">
        <v>629</v>
      </c>
      <c r="C68" s="8">
        <f>3789.26/2*0.25</f>
        <v>473.65750000000003</v>
      </c>
      <c r="D68" s="8">
        <f>3789.26/2*0.25</f>
        <v>473.65750000000003</v>
      </c>
      <c r="E68" t="s">
        <v>218</v>
      </c>
      <c r="F68" t="s">
        <v>629</v>
      </c>
    </row>
    <row r="69" spans="1:6" x14ac:dyDescent="0.25">
      <c r="A69" s="47">
        <v>66</v>
      </c>
      <c r="B69" t="s">
        <v>629</v>
      </c>
      <c r="C69" s="45">
        <v>0</v>
      </c>
      <c r="D69" s="45">
        <v>0</v>
      </c>
      <c r="E69" t="s">
        <v>218</v>
      </c>
      <c r="F69" t="s">
        <v>629</v>
      </c>
    </row>
    <row r="70" spans="1:6" x14ac:dyDescent="0.25">
      <c r="A70" s="47">
        <v>67</v>
      </c>
      <c r="B70" t="s">
        <v>629</v>
      </c>
      <c r="C70" s="8">
        <f>2484.81/2*0.25</f>
        <v>310.60124999999999</v>
      </c>
      <c r="D70" s="8">
        <f>2484.81/2*0.25</f>
        <v>310.60124999999999</v>
      </c>
      <c r="E70" t="s">
        <v>218</v>
      </c>
      <c r="F70" t="s">
        <v>629</v>
      </c>
    </row>
    <row r="71" spans="1:6" x14ac:dyDescent="0.25">
      <c r="A71" s="47">
        <v>68</v>
      </c>
      <c r="B71" t="s">
        <v>629</v>
      </c>
      <c r="C71" s="8">
        <f>1918.48/2*0.25</f>
        <v>239.81</v>
      </c>
      <c r="D71" s="8">
        <f>1918.48/2*0.25</f>
        <v>239.81</v>
      </c>
      <c r="E71" t="s">
        <v>218</v>
      </c>
      <c r="F71" t="s">
        <v>629</v>
      </c>
    </row>
    <row r="72" spans="1:6" x14ac:dyDescent="0.25">
      <c r="A72" s="47">
        <v>69</v>
      </c>
      <c r="B72" t="s">
        <v>629</v>
      </c>
      <c r="C72" s="8">
        <f>2132.16/2*0.25</f>
        <v>266.52</v>
      </c>
      <c r="D72" s="8">
        <f>2132.16/2*0.25</f>
        <v>266.52</v>
      </c>
      <c r="E72" t="s">
        <v>218</v>
      </c>
      <c r="F72" t="s">
        <v>629</v>
      </c>
    </row>
    <row r="73" spans="1:6" x14ac:dyDescent="0.25">
      <c r="A73" s="47">
        <v>70</v>
      </c>
      <c r="B73" t="s">
        <v>629</v>
      </c>
      <c r="C73" s="8">
        <f>4125.88/2*0.25</f>
        <v>515.73500000000001</v>
      </c>
      <c r="D73" s="8">
        <f>4125.88/2*0.25</f>
        <v>515.73500000000001</v>
      </c>
      <c r="E73" t="s">
        <v>218</v>
      </c>
      <c r="F73" t="s">
        <v>629</v>
      </c>
    </row>
    <row r="74" spans="1:6" x14ac:dyDescent="0.25">
      <c r="A74" s="47">
        <v>71</v>
      </c>
      <c r="B74" t="s">
        <v>629</v>
      </c>
      <c r="C74" s="8">
        <f>1918.48/2*0.25</f>
        <v>239.81</v>
      </c>
      <c r="D74" s="8">
        <f>1918.48/2*0.25</f>
        <v>239.81</v>
      </c>
      <c r="E74" t="s">
        <v>218</v>
      </c>
      <c r="F74" t="s">
        <v>629</v>
      </c>
    </row>
    <row r="75" spans="1:6" x14ac:dyDescent="0.25">
      <c r="A75" s="47">
        <v>72</v>
      </c>
      <c r="B75" t="s">
        <v>629</v>
      </c>
      <c r="C75" s="8">
        <f>2484.81/2*0.25</f>
        <v>310.60124999999999</v>
      </c>
      <c r="D75" s="8">
        <f>2484.81/2*0.25</f>
        <v>310.60124999999999</v>
      </c>
      <c r="E75" t="s">
        <v>218</v>
      </c>
      <c r="F75" t="s">
        <v>629</v>
      </c>
    </row>
    <row r="76" spans="1:6" x14ac:dyDescent="0.25">
      <c r="A76" s="47">
        <v>73</v>
      </c>
      <c r="B76" t="s">
        <v>629</v>
      </c>
      <c r="C76" s="8">
        <f>2484.81/2*0.25</f>
        <v>310.60124999999999</v>
      </c>
      <c r="D76" s="8">
        <f>2484.81/2*0.25</f>
        <v>310.60124999999999</v>
      </c>
      <c r="E76" t="s">
        <v>218</v>
      </c>
      <c r="F76" t="s">
        <v>629</v>
      </c>
    </row>
    <row r="77" spans="1:6" x14ac:dyDescent="0.25">
      <c r="A77" s="47">
        <v>74</v>
      </c>
      <c r="B77" t="s">
        <v>629</v>
      </c>
      <c r="C77" s="8">
        <f>1918.48/2*0.25</f>
        <v>239.81</v>
      </c>
      <c r="D77" s="8">
        <f>1918.48/2*0.25</f>
        <v>239.81</v>
      </c>
      <c r="E77" t="s">
        <v>218</v>
      </c>
      <c r="F77" t="s">
        <v>629</v>
      </c>
    </row>
    <row r="78" spans="1:6" x14ac:dyDescent="0.25">
      <c r="A78" s="47">
        <v>75</v>
      </c>
      <c r="B78" t="s">
        <v>629</v>
      </c>
      <c r="C78" s="8">
        <f>3062.82/2*0.25</f>
        <v>382.85250000000002</v>
      </c>
      <c r="D78" s="8">
        <f>3062.82/2*0.25</f>
        <v>382.85250000000002</v>
      </c>
      <c r="E78" t="s">
        <v>218</v>
      </c>
      <c r="F78" t="s">
        <v>629</v>
      </c>
    </row>
    <row r="79" spans="1:6" x14ac:dyDescent="0.25">
      <c r="A79" s="47">
        <v>76</v>
      </c>
      <c r="B79" t="s">
        <v>629</v>
      </c>
      <c r="C79" s="8">
        <f>3062.82/2*0.25</f>
        <v>382.85250000000002</v>
      </c>
      <c r="D79" s="8">
        <f>3062.82/2*0.25</f>
        <v>382.85250000000002</v>
      </c>
      <c r="E79" t="s">
        <v>218</v>
      </c>
      <c r="F79" t="s">
        <v>629</v>
      </c>
    </row>
    <row r="80" spans="1:6" x14ac:dyDescent="0.25">
      <c r="A80" s="47">
        <v>77</v>
      </c>
      <c r="B80" t="s">
        <v>629</v>
      </c>
      <c r="C80" s="45">
        <v>0</v>
      </c>
      <c r="D80" s="45">
        <v>0</v>
      </c>
      <c r="E80" t="s">
        <v>218</v>
      </c>
      <c r="F80" t="s">
        <v>629</v>
      </c>
    </row>
    <row r="81" spans="1:6" x14ac:dyDescent="0.25">
      <c r="A81" s="47">
        <v>78</v>
      </c>
      <c r="B81" t="s">
        <v>629</v>
      </c>
      <c r="C81" s="8">
        <f>2243.65/2*0.25</f>
        <v>280.45625000000001</v>
      </c>
      <c r="D81" s="8">
        <f>2243.65/2*0.25</f>
        <v>280.45625000000001</v>
      </c>
      <c r="E81" t="s">
        <v>218</v>
      </c>
      <c r="F81" t="s">
        <v>629</v>
      </c>
    </row>
    <row r="82" spans="1:6" x14ac:dyDescent="0.25">
      <c r="A82" s="47">
        <v>79</v>
      </c>
      <c r="B82" t="s">
        <v>629</v>
      </c>
      <c r="C82" s="8">
        <f>1691.9/2*0.25</f>
        <v>211.48750000000001</v>
      </c>
      <c r="D82" s="8">
        <f>1691.9/2*0.25</f>
        <v>211.48750000000001</v>
      </c>
      <c r="E82" t="s">
        <v>218</v>
      </c>
      <c r="F82" t="s">
        <v>629</v>
      </c>
    </row>
    <row r="83" spans="1:6" x14ac:dyDescent="0.25">
      <c r="A83" s="47">
        <v>80</v>
      </c>
      <c r="B83" t="s">
        <v>629</v>
      </c>
      <c r="C83" s="8">
        <f>1691.9/2*0.25</f>
        <v>211.48750000000001</v>
      </c>
      <c r="D83" s="8">
        <f>1691.9/2*0.25</f>
        <v>211.48750000000001</v>
      </c>
      <c r="E83" t="s">
        <v>218</v>
      </c>
      <c r="F83" t="s">
        <v>629</v>
      </c>
    </row>
    <row r="84" spans="1:6" x14ac:dyDescent="0.25">
      <c r="A84" s="47">
        <v>81</v>
      </c>
      <c r="B84" t="s">
        <v>629</v>
      </c>
      <c r="C84" s="45">
        <v>0</v>
      </c>
      <c r="D84" s="45">
        <v>0</v>
      </c>
      <c r="E84" t="s">
        <v>218</v>
      </c>
      <c r="F84" t="s">
        <v>629</v>
      </c>
    </row>
    <row r="85" spans="1:6" x14ac:dyDescent="0.25">
      <c r="A85" s="47">
        <v>82</v>
      </c>
      <c r="B85" t="s">
        <v>629</v>
      </c>
      <c r="C85" s="8">
        <f>3062.82/2*0.25</f>
        <v>382.85250000000002</v>
      </c>
      <c r="D85" s="8">
        <f>3062.82/2*0.25</f>
        <v>382.85250000000002</v>
      </c>
      <c r="E85" t="s">
        <v>218</v>
      </c>
      <c r="F85" t="s">
        <v>629</v>
      </c>
    </row>
    <row r="86" spans="1:6" x14ac:dyDescent="0.25">
      <c r="A86" s="47">
        <v>83</v>
      </c>
      <c r="B86" t="s">
        <v>629</v>
      </c>
      <c r="C86" s="8">
        <f>1918.48/2*0.25</f>
        <v>239.81</v>
      </c>
      <c r="D86" s="8">
        <f>1918.48/2*0.25</f>
        <v>239.81</v>
      </c>
      <c r="E86" t="s">
        <v>218</v>
      </c>
      <c r="F86" t="s">
        <v>629</v>
      </c>
    </row>
    <row r="87" spans="1:6" x14ac:dyDescent="0.25">
      <c r="A87" s="47">
        <v>84</v>
      </c>
      <c r="B87" t="s">
        <v>629</v>
      </c>
      <c r="C87" s="8">
        <f t="shared" ref="C87:D89" si="1">2484.81/2*0.25</f>
        <v>310.60124999999999</v>
      </c>
      <c r="D87" s="8">
        <f t="shared" si="1"/>
        <v>310.60124999999999</v>
      </c>
      <c r="E87" t="s">
        <v>218</v>
      </c>
      <c r="F87" t="s">
        <v>629</v>
      </c>
    </row>
    <row r="88" spans="1:6" x14ac:dyDescent="0.25">
      <c r="A88" s="47">
        <v>85</v>
      </c>
      <c r="B88" t="s">
        <v>629</v>
      </c>
      <c r="C88" s="16">
        <f t="shared" si="1"/>
        <v>310.60124999999999</v>
      </c>
      <c r="D88" s="16">
        <f t="shared" si="1"/>
        <v>310.60124999999999</v>
      </c>
      <c r="E88" t="s">
        <v>218</v>
      </c>
      <c r="F88" t="s">
        <v>629</v>
      </c>
    </row>
    <row r="89" spans="1:6" x14ac:dyDescent="0.25">
      <c r="A89" s="47">
        <v>86</v>
      </c>
      <c r="B89" t="s">
        <v>629</v>
      </c>
      <c r="C89" s="16">
        <f t="shared" si="1"/>
        <v>310.60124999999999</v>
      </c>
      <c r="D89" s="16">
        <f t="shared" si="1"/>
        <v>310.60124999999999</v>
      </c>
      <c r="E89" t="s">
        <v>218</v>
      </c>
      <c r="F89" t="s">
        <v>629</v>
      </c>
    </row>
    <row r="90" spans="1:6" x14ac:dyDescent="0.25">
      <c r="A90" s="47">
        <v>87</v>
      </c>
      <c r="B90" t="s">
        <v>629</v>
      </c>
      <c r="C90" s="8">
        <f>1691.9/2*0.25</f>
        <v>211.48750000000001</v>
      </c>
      <c r="D90" s="8">
        <f>1691.9/2*0.25</f>
        <v>211.48750000000001</v>
      </c>
      <c r="E90" t="s">
        <v>218</v>
      </c>
      <c r="F90" t="s">
        <v>629</v>
      </c>
    </row>
    <row r="91" spans="1:6" x14ac:dyDescent="0.25">
      <c r="A91" s="47">
        <v>88</v>
      </c>
      <c r="B91" t="s">
        <v>629</v>
      </c>
      <c r="C91" s="8">
        <f>3062.82/2*0.25</f>
        <v>382.85250000000002</v>
      </c>
      <c r="D91" s="8">
        <f>3062.82/2*0.25</f>
        <v>382.85250000000002</v>
      </c>
      <c r="E91" t="s">
        <v>218</v>
      </c>
      <c r="F91" t="s">
        <v>629</v>
      </c>
    </row>
    <row r="92" spans="1:6" x14ac:dyDescent="0.25">
      <c r="A92" s="47">
        <v>89</v>
      </c>
      <c r="B92" t="s">
        <v>629</v>
      </c>
      <c r="C92" s="8">
        <f>2484.81/2*0.25</f>
        <v>310.60124999999999</v>
      </c>
      <c r="D92" s="8">
        <f>2484.81/2*0.25</f>
        <v>310.60124999999999</v>
      </c>
      <c r="E92" t="s">
        <v>218</v>
      </c>
      <c r="F92" t="s">
        <v>629</v>
      </c>
    </row>
    <row r="93" spans="1:6" x14ac:dyDescent="0.25">
      <c r="A93" s="47">
        <v>90</v>
      </c>
      <c r="B93" t="s">
        <v>629</v>
      </c>
      <c r="C93" s="8">
        <f>2243.65/2*0.25</f>
        <v>280.45625000000001</v>
      </c>
      <c r="D93" s="8">
        <f>2243.65/2*0.25</f>
        <v>280.45625000000001</v>
      </c>
      <c r="E93" t="s">
        <v>218</v>
      </c>
      <c r="F93" t="s">
        <v>629</v>
      </c>
    </row>
    <row r="94" spans="1:6" x14ac:dyDescent="0.25">
      <c r="A94" s="47">
        <v>91</v>
      </c>
      <c r="B94" t="s">
        <v>629</v>
      </c>
      <c r="C94" s="8">
        <f>2243.65/2*0.25</f>
        <v>280.45625000000001</v>
      </c>
      <c r="D94" s="8">
        <f>2243.65/2*0.25</f>
        <v>280.45625000000001</v>
      </c>
      <c r="E94" t="s">
        <v>218</v>
      </c>
      <c r="F94" t="s">
        <v>629</v>
      </c>
    </row>
    <row r="95" spans="1:6" x14ac:dyDescent="0.25">
      <c r="A95" s="47">
        <v>92</v>
      </c>
      <c r="B95" t="s">
        <v>629</v>
      </c>
      <c r="C95" s="8">
        <f>1691.9/2*0.25</f>
        <v>211.48750000000001</v>
      </c>
      <c r="D95" s="8">
        <f>1691.9/2*0.25</f>
        <v>211.48750000000001</v>
      </c>
      <c r="E95" t="s">
        <v>218</v>
      </c>
      <c r="F95" t="s">
        <v>629</v>
      </c>
    </row>
    <row r="96" spans="1:6" x14ac:dyDescent="0.25">
      <c r="A96" s="47">
        <v>93</v>
      </c>
      <c r="B96" t="s">
        <v>629</v>
      </c>
      <c r="C96" s="8">
        <f>1918.48/2*0.25</f>
        <v>239.81</v>
      </c>
      <c r="D96" s="8">
        <f>1918.48/2*0.25</f>
        <v>239.81</v>
      </c>
      <c r="E96" t="s">
        <v>218</v>
      </c>
      <c r="F96" t="s">
        <v>629</v>
      </c>
    </row>
    <row r="97" spans="1:6" x14ac:dyDescent="0.25">
      <c r="A97" s="47">
        <v>94</v>
      </c>
      <c r="B97" t="s">
        <v>629</v>
      </c>
      <c r="C97" s="45">
        <v>0</v>
      </c>
      <c r="D97" s="45">
        <v>0</v>
      </c>
      <c r="E97" t="s">
        <v>218</v>
      </c>
      <c r="F97" t="s">
        <v>629</v>
      </c>
    </row>
    <row r="98" spans="1:6" x14ac:dyDescent="0.25">
      <c r="A98" s="47">
        <v>95</v>
      </c>
      <c r="B98" t="s">
        <v>629</v>
      </c>
      <c r="C98" s="8">
        <f>2132.16/2*0.25</f>
        <v>266.52</v>
      </c>
      <c r="D98" s="8">
        <f>2132.16/2*0.25</f>
        <v>266.52</v>
      </c>
      <c r="E98" t="s">
        <v>218</v>
      </c>
      <c r="F98" t="s">
        <v>629</v>
      </c>
    </row>
    <row r="99" spans="1:6" x14ac:dyDescent="0.25">
      <c r="A99" s="47">
        <v>96</v>
      </c>
      <c r="B99" t="s">
        <v>629</v>
      </c>
      <c r="C99" s="8">
        <f>2484.81/2*0.25</f>
        <v>310.60124999999999</v>
      </c>
      <c r="D99" s="8">
        <f>2484.81/2*0.25</f>
        <v>310.60124999999999</v>
      </c>
      <c r="E99" t="s">
        <v>218</v>
      </c>
      <c r="F99" t="s">
        <v>629</v>
      </c>
    </row>
    <row r="100" spans="1:6" x14ac:dyDescent="0.25">
      <c r="A100" s="47">
        <v>97</v>
      </c>
      <c r="B100" t="s">
        <v>629</v>
      </c>
      <c r="C100" s="8">
        <f>3789.26/2*0.25</f>
        <v>473.65750000000003</v>
      </c>
      <c r="D100" s="8">
        <f>3789.26/2*0.25</f>
        <v>473.65750000000003</v>
      </c>
      <c r="E100" t="s">
        <v>218</v>
      </c>
      <c r="F100" t="s">
        <v>629</v>
      </c>
    </row>
    <row r="101" spans="1:6" x14ac:dyDescent="0.25">
      <c r="A101" s="47">
        <v>98</v>
      </c>
      <c r="B101" t="s">
        <v>629</v>
      </c>
      <c r="C101" s="8">
        <f>2132.16/2*0.25</f>
        <v>266.52</v>
      </c>
      <c r="D101" s="8">
        <f>2132.16/2*0.25</f>
        <v>266.52</v>
      </c>
      <c r="E101" t="s">
        <v>218</v>
      </c>
      <c r="F101" t="s">
        <v>629</v>
      </c>
    </row>
    <row r="102" spans="1:6" x14ac:dyDescent="0.25">
      <c r="A102" s="47">
        <v>99</v>
      </c>
      <c r="B102" t="s">
        <v>629</v>
      </c>
      <c r="C102" s="8">
        <f>3789.26/2*0.25</f>
        <v>473.65750000000003</v>
      </c>
      <c r="D102" s="8">
        <f>3789.26/2*0.25</f>
        <v>473.65750000000003</v>
      </c>
      <c r="E102" t="s">
        <v>218</v>
      </c>
      <c r="F102" t="s">
        <v>629</v>
      </c>
    </row>
    <row r="103" spans="1:6" x14ac:dyDescent="0.25">
      <c r="A103" s="47">
        <v>100</v>
      </c>
      <c r="B103" t="s">
        <v>629</v>
      </c>
      <c r="C103" s="8">
        <f>1918.48/2*0.25</f>
        <v>239.81</v>
      </c>
      <c r="D103" s="8">
        <f>1918.48/2*0.25</f>
        <v>239.81</v>
      </c>
      <c r="E103" t="s">
        <v>218</v>
      </c>
      <c r="F103" t="s">
        <v>629</v>
      </c>
    </row>
    <row r="104" spans="1:6" x14ac:dyDescent="0.25">
      <c r="A104" s="47">
        <v>101</v>
      </c>
      <c r="B104" t="s">
        <v>629</v>
      </c>
      <c r="C104" s="45">
        <v>0</v>
      </c>
      <c r="D104" s="45">
        <v>0</v>
      </c>
      <c r="E104" t="s">
        <v>218</v>
      </c>
      <c r="F104" t="s">
        <v>629</v>
      </c>
    </row>
    <row r="105" spans="1:6" x14ac:dyDescent="0.25">
      <c r="A105" s="47">
        <v>102</v>
      </c>
      <c r="B105" t="s">
        <v>629</v>
      </c>
      <c r="C105" s="8">
        <f>3789.26/2*0.25</f>
        <v>473.65750000000003</v>
      </c>
      <c r="D105" s="8">
        <f>3789.26/2*0.25</f>
        <v>473.65750000000003</v>
      </c>
      <c r="E105" t="s">
        <v>218</v>
      </c>
      <c r="F105" t="s">
        <v>629</v>
      </c>
    </row>
    <row r="106" spans="1:6" x14ac:dyDescent="0.25">
      <c r="A106" s="47">
        <v>103</v>
      </c>
      <c r="B106" t="s">
        <v>629</v>
      </c>
      <c r="C106" s="8">
        <f>3062.82/2*0.25</f>
        <v>382.85250000000002</v>
      </c>
      <c r="D106" s="8">
        <f>3062.82/2*0.25</f>
        <v>382.85250000000002</v>
      </c>
      <c r="E106" t="s">
        <v>218</v>
      </c>
      <c r="F106" t="s">
        <v>629</v>
      </c>
    </row>
    <row r="107" spans="1:6" x14ac:dyDescent="0.25">
      <c r="A107" s="47">
        <v>104</v>
      </c>
      <c r="B107" t="s">
        <v>629</v>
      </c>
      <c r="C107" s="16">
        <f>1918.48/2*0.25</f>
        <v>239.81</v>
      </c>
      <c r="D107" s="16">
        <f>1918.48/2*0.25</f>
        <v>239.81</v>
      </c>
      <c r="E107" t="s">
        <v>218</v>
      </c>
      <c r="F107" t="s">
        <v>629</v>
      </c>
    </row>
    <row r="108" spans="1:6" x14ac:dyDescent="0.25">
      <c r="A108" s="47">
        <v>105</v>
      </c>
      <c r="B108" t="s">
        <v>629</v>
      </c>
      <c r="C108" s="8">
        <f t="shared" ref="C108:D111" si="2">3062.82/2*0.25</f>
        <v>382.85250000000002</v>
      </c>
      <c r="D108" s="8">
        <f t="shared" si="2"/>
        <v>382.85250000000002</v>
      </c>
      <c r="E108" t="s">
        <v>218</v>
      </c>
      <c r="F108" t="s">
        <v>629</v>
      </c>
    </row>
    <row r="109" spans="1:6" x14ac:dyDescent="0.25">
      <c r="A109" s="47">
        <v>106</v>
      </c>
      <c r="B109" t="s">
        <v>629</v>
      </c>
      <c r="C109" s="16">
        <f t="shared" si="2"/>
        <v>382.85250000000002</v>
      </c>
      <c r="D109" s="16">
        <f t="shared" si="2"/>
        <v>382.85250000000002</v>
      </c>
      <c r="E109" t="s">
        <v>218</v>
      </c>
      <c r="F109" t="s">
        <v>629</v>
      </c>
    </row>
    <row r="110" spans="1:6" x14ac:dyDescent="0.25">
      <c r="A110" s="47">
        <v>107</v>
      </c>
      <c r="B110" t="s">
        <v>629</v>
      </c>
      <c r="C110" s="16">
        <f t="shared" si="2"/>
        <v>382.85250000000002</v>
      </c>
      <c r="D110" s="16">
        <f t="shared" si="2"/>
        <v>382.85250000000002</v>
      </c>
      <c r="E110" t="s">
        <v>218</v>
      </c>
      <c r="F110" t="s">
        <v>629</v>
      </c>
    </row>
    <row r="111" spans="1:6" x14ac:dyDescent="0.25">
      <c r="A111" s="47">
        <v>108</v>
      </c>
      <c r="B111" t="s">
        <v>629</v>
      </c>
      <c r="C111" s="16">
        <f t="shared" si="2"/>
        <v>382.85250000000002</v>
      </c>
      <c r="D111" s="16">
        <f t="shared" si="2"/>
        <v>382.85250000000002</v>
      </c>
      <c r="E111" t="s">
        <v>218</v>
      </c>
      <c r="F111" t="s">
        <v>629</v>
      </c>
    </row>
    <row r="112" spans="1:6" x14ac:dyDescent="0.25">
      <c r="A112" s="47">
        <v>109</v>
      </c>
      <c r="B112" t="s">
        <v>629</v>
      </c>
      <c r="C112" s="16">
        <f>4352.33/2*0.25</f>
        <v>544.04124999999999</v>
      </c>
      <c r="D112" s="16">
        <f>4352.33/2*0.25</f>
        <v>544.04124999999999</v>
      </c>
      <c r="E112" t="s">
        <v>218</v>
      </c>
      <c r="F112" t="s">
        <v>629</v>
      </c>
    </row>
    <row r="113" spans="1:6" x14ac:dyDescent="0.25">
      <c r="A113" s="47">
        <v>110</v>
      </c>
      <c r="B113" t="s">
        <v>629</v>
      </c>
      <c r="C113" s="8">
        <f>3062.82/2*0.25</f>
        <v>382.85250000000002</v>
      </c>
      <c r="D113" s="8">
        <f>3062.82/2*0.25</f>
        <v>382.85250000000002</v>
      </c>
      <c r="E113" t="s">
        <v>218</v>
      </c>
      <c r="F113" t="s">
        <v>629</v>
      </c>
    </row>
    <row r="114" spans="1:6" x14ac:dyDescent="0.25">
      <c r="A114" s="47">
        <v>111</v>
      </c>
      <c r="B114" t="s">
        <v>629</v>
      </c>
      <c r="C114" s="16">
        <f>6806.87/2*0.25</f>
        <v>850.85874999999999</v>
      </c>
      <c r="D114" s="16">
        <f>6806.87/2*0.25</f>
        <v>850.85874999999999</v>
      </c>
      <c r="E114" t="s">
        <v>218</v>
      </c>
      <c r="F114" t="s">
        <v>629</v>
      </c>
    </row>
    <row r="115" spans="1:6" x14ac:dyDescent="0.25">
      <c r="A115" s="47">
        <v>112</v>
      </c>
      <c r="B115" t="s">
        <v>629</v>
      </c>
      <c r="C115" s="13">
        <f>3789.26/2*0.25</f>
        <v>473.65750000000003</v>
      </c>
      <c r="D115" s="13">
        <f>3789.26/2*0.25</f>
        <v>473.65750000000003</v>
      </c>
      <c r="E115" t="s">
        <v>218</v>
      </c>
      <c r="F115" t="s">
        <v>629</v>
      </c>
    </row>
    <row r="116" spans="1:6" x14ac:dyDescent="0.25">
      <c r="A116" s="47">
        <v>113</v>
      </c>
      <c r="B116" t="s">
        <v>629</v>
      </c>
      <c r="C116" s="8">
        <f>8714.29/2*0.25</f>
        <v>1089.2862500000001</v>
      </c>
      <c r="D116" s="8">
        <f>8714.29/2*0.25</f>
        <v>1089.2862500000001</v>
      </c>
      <c r="E116" t="s">
        <v>218</v>
      </c>
      <c r="F116" t="s">
        <v>629</v>
      </c>
    </row>
    <row r="117" spans="1:6" x14ac:dyDescent="0.25">
      <c r="A117" s="47">
        <v>114</v>
      </c>
      <c r="B117" t="s">
        <v>629</v>
      </c>
      <c r="C117" s="13">
        <f>3789.26/2*0.25</f>
        <v>473.65750000000003</v>
      </c>
      <c r="D117" s="13">
        <f>3789.26/2*0.25</f>
        <v>473.65750000000003</v>
      </c>
      <c r="E117" t="s">
        <v>218</v>
      </c>
      <c r="F117" t="s">
        <v>629</v>
      </c>
    </row>
    <row r="118" spans="1:6" x14ac:dyDescent="0.25">
      <c r="A118" s="47">
        <v>115</v>
      </c>
      <c r="B118" t="s">
        <v>629</v>
      </c>
      <c r="C118" s="13">
        <f>2484.81/2*0.25</f>
        <v>310.60124999999999</v>
      </c>
      <c r="D118" s="13">
        <f>2484.81/2*0.25</f>
        <v>310.60124999999999</v>
      </c>
      <c r="E118" t="s">
        <v>218</v>
      </c>
      <c r="F118" t="s">
        <v>629</v>
      </c>
    </row>
    <row r="119" spans="1:6" x14ac:dyDescent="0.25">
      <c r="A119" s="47">
        <v>116</v>
      </c>
      <c r="B119" t="s">
        <v>629</v>
      </c>
      <c r="C119" s="8">
        <f>8714.29/2*0.25</f>
        <v>1089.2862500000001</v>
      </c>
      <c r="D119" s="8">
        <f>8714.29/2*0.25</f>
        <v>1089.2862500000001</v>
      </c>
      <c r="E119" t="s">
        <v>218</v>
      </c>
      <c r="F119" t="s">
        <v>629</v>
      </c>
    </row>
    <row r="120" spans="1:6" x14ac:dyDescent="0.25">
      <c r="A120" s="47">
        <v>117</v>
      </c>
      <c r="B120" t="s">
        <v>629</v>
      </c>
      <c r="C120" s="13">
        <f>3789.26/2*0.25</f>
        <v>473.65750000000003</v>
      </c>
      <c r="D120" s="13">
        <f>3789.26/2*0.25</f>
        <v>473.65750000000003</v>
      </c>
      <c r="E120" t="s">
        <v>218</v>
      </c>
      <c r="F120" t="s">
        <v>629</v>
      </c>
    </row>
    <row r="121" spans="1:6" x14ac:dyDescent="0.25">
      <c r="A121" s="47">
        <v>118</v>
      </c>
      <c r="B121" t="s">
        <v>629</v>
      </c>
      <c r="C121" s="13">
        <f>2484.81/2*0.25</f>
        <v>310.60124999999999</v>
      </c>
      <c r="D121" s="13">
        <f>2484.81/2*0.25</f>
        <v>310.60124999999999</v>
      </c>
      <c r="E121" t="s">
        <v>218</v>
      </c>
      <c r="F121" t="s">
        <v>629</v>
      </c>
    </row>
    <row r="122" spans="1:6" x14ac:dyDescent="0.25">
      <c r="A122" s="47">
        <v>119</v>
      </c>
      <c r="B122" t="s">
        <v>629</v>
      </c>
      <c r="C122" s="13">
        <f>3062.82/2*0.25</f>
        <v>382.85250000000002</v>
      </c>
      <c r="D122" s="13">
        <f>3062.82/2*0.25</f>
        <v>382.85250000000002</v>
      </c>
      <c r="E122" t="s">
        <v>218</v>
      </c>
      <c r="F122" t="s">
        <v>629</v>
      </c>
    </row>
    <row r="123" spans="1:6" x14ac:dyDescent="0.25">
      <c r="A123" s="47">
        <v>120</v>
      </c>
      <c r="B123" t="s">
        <v>629</v>
      </c>
      <c r="C123" s="13">
        <f>3789.26/2*0.25</f>
        <v>473.65750000000003</v>
      </c>
      <c r="D123" s="13">
        <f>3789.26/2*0.25</f>
        <v>473.65750000000003</v>
      </c>
      <c r="E123" t="s">
        <v>218</v>
      </c>
      <c r="F123" t="s">
        <v>629</v>
      </c>
    </row>
    <row r="124" spans="1:6" x14ac:dyDescent="0.25">
      <c r="A124" s="47">
        <v>121</v>
      </c>
      <c r="B124" t="s">
        <v>629</v>
      </c>
      <c r="C124" s="13">
        <f>1918.48/2*0.25</f>
        <v>239.81</v>
      </c>
      <c r="D124" s="13">
        <f>1918.48/2*0.25</f>
        <v>239.81</v>
      </c>
      <c r="E124" t="s">
        <v>218</v>
      </c>
      <c r="F124" t="s">
        <v>629</v>
      </c>
    </row>
    <row r="125" spans="1:6" x14ac:dyDescent="0.25">
      <c r="A125" s="47">
        <v>122</v>
      </c>
      <c r="B125" t="s">
        <v>629</v>
      </c>
      <c r="C125" s="13">
        <f>1918.48/2*0.25</f>
        <v>239.81</v>
      </c>
      <c r="D125" s="13">
        <f>1918.48/2*0.25</f>
        <v>239.81</v>
      </c>
      <c r="E125" t="s">
        <v>218</v>
      </c>
      <c r="F125" t="s">
        <v>629</v>
      </c>
    </row>
    <row r="126" spans="1:6" x14ac:dyDescent="0.25">
      <c r="A126" s="47">
        <v>123</v>
      </c>
      <c r="B126" t="s">
        <v>629</v>
      </c>
      <c r="C126" s="44">
        <v>0</v>
      </c>
      <c r="D126" s="44">
        <v>0</v>
      </c>
      <c r="E126" t="s">
        <v>218</v>
      </c>
      <c r="F126" t="s">
        <v>629</v>
      </c>
    </row>
    <row r="127" spans="1:6" x14ac:dyDescent="0.25">
      <c r="A127" s="47">
        <v>124</v>
      </c>
      <c r="B127" t="s">
        <v>629</v>
      </c>
      <c r="C127" s="44">
        <v>0</v>
      </c>
      <c r="D127" s="44">
        <v>0</v>
      </c>
      <c r="E127" t="s">
        <v>218</v>
      </c>
      <c r="F127" t="s">
        <v>629</v>
      </c>
    </row>
    <row r="128" spans="1:6" x14ac:dyDescent="0.25">
      <c r="A128" s="47">
        <v>125</v>
      </c>
      <c r="B128" t="s">
        <v>629</v>
      </c>
      <c r="C128" s="44">
        <v>0</v>
      </c>
      <c r="D128" s="44">
        <v>0</v>
      </c>
      <c r="E128" t="s">
        <v>218</v>
      </c>
      <c r="F128" t="s">
        <v>629</v>
      </c>
    </row>
    <row r="129" spans="1:6" x14ac:dyDescent="0.25">
      <c r="A129" s="47">
        <v>126</v>
      </c>
      <c r="B129" t="s">
        <v>629</v>
      </c>
      <c r="C129" s="44">
        <v>0</v>
      </c>
      <c r="D129" s="44">
        <v>0</v>
      </c>
      <c r="E129" t="s">
        <v>218</v>
      </c>
      <c r="F129" t="s">
        <v>629</v>
      </c>
    </row>
    <row r="130" spans="1:6" x14ac:dyDescent="0.25">
      <c r="A130" s="47">
        <v>127</v>
      </c>
      <c r="B130" t="s">
        <v>629</v>
      </c>
      <c r="C130" s="44">
        <v>0</v>
      </c>
      <c r="D130" s="44">
        <v>0</v>
      </c>
      <c r="E130" t="s">
        <v>218</v>
      </c>
      <c r="F130" t="s">
        <v>629</v>
      </c>
    </row>
    <row r="131" spans="1:6" x14ac:dyDescent="0.25">
      <c r="A131" s="47">
        <v>128</v>
      </c>
      <c r="B131" t="s">
        <v>629</v>
      </c>
      <c r="C131" s="44">
        <v>0</v>
      </c>
      <c r="D131" s="44">
        <v>0</v>
      </c>
      <c r="E131" t="s">
        <v>218</v>
      </c>
      <c r="F131" t="s">
        <v>629</v>
      </c>
    </row>
    <row r="132" spans="1:6" x14ac:dyDescent="0.25">
      <c r="A132" s="47">
        <v>129</v>
      </c>
      <c r="B132" t="s">
        <v>629</v>
      </c>
      <c r="C132" s="44">
        <v>0</v>
      </c>
      <c r="D132" s="44">
        <v>0</v>
      </c>
      <c r="E132" t="s">
        <v>218</v>
      </c>
      <c r="F132" t="s">
        <v>629</v>
      </c>
    </row>
    <row r="133" spans="1:6" x14ac:dyDescent="0.25">
      <c r="A133" s="47">
        <v>130</v>
      </c>
      <c r="B133" t="s">
        <v>629</v>
      </c>
      <c r="C133" s="44">
        <v>0</v>
      </c>
      <c r="D133" s="44">
        <v>0</v>
      </c>
      <c r="E133" t="s">
        <v>218</v>
      </c>
      <c r="F133" t="s">
        <v>629</v>
      </c>
    </row>
    <row r="134" spans="1:6" x14ac:dyDescent="0.25">
      <c r="A134" s="47">
        <v>131</v>
      </c>
      <c r="B134" t="s">
        <v>629</v>
      </c>
      <c r="C134" s="44">
        <v>0</v>
      </c>
      <c r="D134" s="44">
        <v>0</v>
      </c>
      <c r="E134" t="s">
        <v>218</v>
      </c>
      <c r="F134" t="s">
        <v>629</v>
      </c>
    </row>
    <row r="135" spans="1:6" x14ac:dyDescent="0.25">
      <c r="A135" s="47">
        <v>132</v>
      </c>
      <c r="B135" t="s">
        <v>629</v>
      </c>
      <c r="C135" s="13">
        <f>10621.72/2*0.25</f>
        <v>1327.7149999999999</v>
      </c>
      <c r="D135" s="13">
        <f>10621.72/2*0.25</f>
        <v>1327.7149999999999</v>
      </c>
      <c r="E135" t="s">
        <v>218</v>
      </c>
      <c r="F135" t="s">
        <v>629</v>
      </c>
    </row>
    <row r="136" spans="1:6" x14ac:dyDescent="0.25">
      <c r="A136" s="47">
        <v>133</v>
      </c>
      <c r="B136" t="s">
        <v>629</v>
      </c>
      <c r="C136" s="13">
        <f>2132.16/2*0.25</f>
        <v>266.52</v>
      </c>
      <c r="D136" s="13">
        <f>2132.16/2*0.25</f>
        <v>266.52</v>
      </c>
      <c r="E136" t="s">
        <v>218</v>
      </c>
      <c r="F136" t="s">
        <v>629</v>
      </c>
    </row>
    <row r="137" spans="1:6" x14ac:dyDescent="0.25">
      <c r="A137" s="47">
        <v>134</v>
      </c>
      <c r="B137" t="s">
        <v>629</v>
      </c>
      <c r="C137" s="8">
        <f>4352.33/2*0.25</f>
        <v>544.04124999999999</v>
      </c>
      <c r="D137" s="8">
        <f>4352.33/2*0.25</f>
        <v>544.04124999999999</v>
      </c>
      <c r="E137" t="s">
        <v>218</v>
      </c>
      <c r="F137" t="s">
        <v>629</v>
      </c>
    </row>
    <row r="138" spans="1:6" x14ac:dyDescent="0.25">
      <c r="A138" s="47">
        <v>135</v>
      </c>
      <c r="B138" t="s">
        <v>629</v>
      </c>
      <c r="C138" s="13">
        <f>4352.33/2*0.25</f>
        <v>544.04124999999999</v>
      </c>
      <c r="D138" s="13">
        <f>4352.33/2*0.25</f>
        <v>544.04124999999999</v>
      </c>
      <c r="E138" t="s">
        <v>218</v>
      </c>
      <c r="F138" t="s">
        <v>629</v>
      </c>
    </row>
    <row r="139" spans="1:6" x14ac:dyDescent="0.25">
      <c r="A139" s="47">
        <v>136</v>
      </c>
      <c r="B139" t="s">
        <v>629</v>
      </c>
      <c r="C139" s="13">
        <f t="shared" ref="C139:D142" si="3">3062.82/2*0.25</f>
        <v>382.85250000000002</v>
      </c>
      <c r="D139" s="13">
        <f t="shared" si="3"/>
        <v>382.85250000000002</v>
      </c>
      <c r="E139" t="s">
        <v>218</v>
      </c>
      <c r="F139" t="s">
        <v>629</v>
      </c>
    </row>
    <row r="140" spans="1:6" x14ac:dyDescent="0.25">
      <c r="A140" s="47">
        <v>137</v>
      </c>
      <c r="B140" t="s">
        <v>629</v>
      </c>
      <c r="C140" s="13">
        <f t="shared" si="3"/>
        <v>382.85250000000002</v>
      </c>
      <c r="D140" s="13">
        <f t="shared" si="3"/>
        <v>382.85250000000002</v>
      </c>
      <c r="E140" t="s">
        <v>218</v>
      </c>
      <c r="F140" t="s">
        <v>629</v>
      </c>
    </row>
    <row r="141" spans="1:6" x14ac:dyDescent="0.25">
      <c r="A141" s="47">
        <v>138</v>
      </c>
      <c r="B141" t="s">
        <v>629</v>
      </c>
      <c r="C141" s="13">
        <f t="shared" si="3"/>
        <v>382.85250000000002</v>
      </c>
      <c r="D141" s="13">
        <f t="shared" si="3"/>
        <v>382.85250000000002</v>
      </c>
      <c r="E141" t="s">
        <v>218</v>
      </c>
      <c r="F141" t="s">
        <v>629</v>
      </c>
    </row>
    <row r="142" spans="1:6" x14ac:dyDescent="0.25">
      <c r="A142" s="47">
        <v>139</v>
      </c>
      <c r="B142" t="s">
        <v>629</v>
      </c>
      <c r="C142" s="13">
        <f t="shared" si="3"/>
        <v>382.85250000000002</v>
      </c>
      <c r="D142" s="13">
        <f t="shared" si="3"/>
        <v>382.85250000000002</v>
      </c>
      <c r="E142" t="s">
        <v>218</v>
      </c>
      <c r="F142" t="s">
        <v>629</v>
      </c>
    </row>
    <row r="143" spans="1:6" x14ac:dyDescent="0.25">
      <c r="A143" s="47">
        <v>140</v>
      </c>
      <c r="B143" t="s">
        <v>629</v>
      </c>
      <c r="C143" s="46">
        <v>0</v>
      </c>
      <c r="D143" s="46">
        <v>0</v>
      </c>
      <c r="E143" t="s">
        <v>218</v>
      </c>
      <c r="F143" t="s">
        <v>629</v>
      </c>
    </row>
    <row r="144" spans="1:6" x14ac:dyDescent="0.25">
      <c r="A144" s="47">
        <v>141</v>
      </c>
      <c r="B144" t="s">
        <v>629</v>
      </c>
      <c r="C144" s="13">
        <f>1918.48/2*0.25</f>
        <v>239.81</v>
      </c>
      <c r="D144" s="13">
        <f>1918.48/2*0.25</f>
        <v>239.81</v>
      </c>
      <c r="E144" t="s">
        <v>218</v>
      </c>
      <c r="F144" t="s">
        <v>629</v>
      </c>
    </row>
    <row r="145" spans="1:6" x14ac:dyDescent="0.25">
      <c r="A145" s="47">
        <v>142</v>
      </c>
      <c r="B145" t="s">
        <v>629</v>
      </c>
      <c r="C145" s="30">
        <f>12410.02/2*0.25</f>
        <v>1551.2525000000001</v>
      </c>
      <c r="D145" s="30">
        <f>12410.02/2*0.25</f>
        <v>1551.2525000000001</v>
      </c>
      <c r="E145" t="s">
        <v>218</v>
      </c>
      <c r="F145" t="s">
        <v>629</v>
      </c>
    </row>
    <row r="146" spans="1:6" x14ac:dyDescent="0.25">
      <c r="A146" s="47">
        <v>143</v>
      </c>
      <c r="B146" t="s">
        <v>629</v>
      </c>
      <c r="C146" s="30">
        <f t="shared" ref="C146:D150" si="4">4238.09/2*0.25</f>
        <v>529.76125000000002</v>
      </c>
      <c r="D146" s="30">
        <f t="shared" si="4"/>
        <v>529.76125000000002</v>
      </c>
      <c r="E146" t="s">
        <v>218</v>
      </c>
      <c r="F146" t="s">
        <v>629</v>
      </c>
    </row>
    <row r="147" spans="1:6" x14ac:dyDescent="0.25">
      <c r="A147" s="47">
        <v>144</v>
      </c>
      <c r="B147" t="s">
        <v>629</v>
      </c>
      <c r="C147" s="30">
        <f t="shared" si="4"/>
        <v>529.76125000000002</v>
      </c>
      <c r="D147" s="30">
        <f t="shared" si="4"/>
        <v>529.76125000000002</v>
      </c>
      <c r="E147" t="s">
        <v>218</v>
      </c>
      <c r="F147" t="s">
        <v>629</v>
      </c>
    </row>
    <row r="148" spans="1:6" x14ac:dyDescent="0.25">
      <c r="A148" s="47">
        <v>145</v>
      </c>
      <c r="B148" t="s">
        <v>629</v>
      </c>
      <c r="C148" s="30">
        <f t="shared" si="4"/>
        <v>529.76125000000002</v>
      </c>
      <c r="D148" s="30">
        <f t="shared" si="4"/>
        <v>529.76125000000002</v>
      </c>
      <c r="E148" t="s">
        <v>218</v>
      </c>
      <c r="F148" t="s">
        <v>629</v>
      </c>
    </row>
    <row r="149" spans="1:6" x14ac:dyDescent="0.25">
      <c r="A149" s="47">
        <v>146</v>
      </c>
      <c r="B149" t="s">
        <v>629</v>
      </c>
      <c r="C149" s="30">
        <f t="shared" si="4"/>
        <v>529.76125000000002</v>
      </c>
      <c r="D149" s="30">
        <f t="shared" si="4"/>
        <v>529.76125000000002</v>
      </c>
      <c r="E149" t="s">
        <v>218</v>
      </c>
      <c r="F149" t="s">
        <v>629</v>
      </c>
    </row>
    <row r="150" spans="1:6" x14ac:dyDescent="0.25">
      <c r="A150" s="47">
        <v>147</v>
      </c>
      <c r="B150" t="s">
        <v>629</v>
      </c>
      <c r="C150" s="30">
        <f t="shared" si="4"/>
        <v>529.76125000000002</v>
      </c>
      <c r="D150" s="30">
        <f t="shared" si="4"/>
        <v>529.76125000000002</v>
      </c>
      <c r="E150" t="s">
        <v>218</v>
      </c>
      <c r="F150" t="s">
        <v>629</v>
      </c>
    </row>
    <row r="151" spans="1:6" x14ac:dyDescent="0.25">
      <c r="A151" s="47">
        <v>148</v>
      </c>
      <c r="B151" t="s">
        <v>629</v>
      </c>
      <c r="C151" s="30">
        <f>4471.38/2*0.25</f>
        <v>558.92250000000001</v>
      </c>
      <c r="D151" s="30">
        <f>4471.38/2*0.25</f>
        <v>558.92250000000001</v>
      </c>
      <c r="E151" t="s">
        <v>218</v>
      </c>
      <c r="F151" t="s">
        <v>629</v>
      </c>
    </row>
    <row r="152" spans="1:6" x14ac:dyDescent="0.25">
      <c r="A152" s="47">
        <v>149</v>
      </c>
      <c r="B152" t="s">
        <v>629</v>
      </c>
      <c r="C152" s="30">
        <f>4238.09/2*0.25</f>
        <v>529.76125000000002</v>
      </c>
      <c r="D152" s="30">
        <f>4238.09/2*0.25</f>
        <v>529.76125000000002</v>
      </c>
      <c r="E152" t="s">
        <v>218</v>
      </c>
      <c r="F152" t="s">
        <v>629</v>
      </c>
    </row>
    <row r="153" spans="1:6" x14ac:dyDescent="0.25">
      <c r="A153" s="47">
        <v>150</v>
      </c>
      <c r="B153" t="s">
        <v>629</v>
      </c>
      <c r="C153" s="30">
        <f>4471.38/2*0.25</f>
        <v>558.92250000000001</v>
      </c>
      <c r="D153" s="30">
        <f>4471.38/2*0.25</f>
        <v>558.92250000000001</v>
      </c>
      <c r="E153" t="s">
        <v>218</v>
      </c>
      <c r="F153" t="s">
        <v>629</v>
      </c>
    </row>
    <row r="154" spans="1:6" x14ac:dyDescent="0.25">
      <c r="A154" s="47">
        <v>151</v>
      </c>
      <c r="B154" t="s">
        <v>629</v>
      </c>
      <c r="C154" s="30">
        <f t="shared" ref="C154:D157" si="5">4238.09/2*0.25</f>
        <v>529.76125000000002</v>
      </c>
      <c r="D154" s="30">
        <f t="shared" si="5"/>
        <v>529.76125000000002</v>
      </c>
      <c r="E154" t="s">
        <v>218</v>
      </c>
      <c r="F154" t="s">
        <v>629</v>
      </c>
    </row>
    <row r="155" spans="1:6" x14ac:dyDescent="0.25">
      <c r="A155" s="47">
        <v>152</v>
      </c>
      <c r="B155" t="s">
        <v>629</v>
      </c>
      <c r="C155" s="30">
        <f t="shared" si="5"/>
        <v>529.76125000000002</v>
      </c>
      <c r="D155" s="30">
        <f t="shared" si="5"/>
        <v>529.76125000000002</v>
      </c>
      <c r="E155" t="s">
        <v>218</v>
      </c>
      <c r="F155" t="s">
        <v>629</v>
      </c>
    </row>
    <row r="156" spans="1:6" x14ac:dyDescent="0.25">
      <c r="A156" s="47">
        <v>153</v>
      </c>
      <c r="B156" t="s">
        <v>629</v>
      </c>
      <c r="C156" s="30">
        <f t="shared" si="5"/>
        <v>529.76125000000002</v>
      </c>
      <c r="D156" s="30">
        <f t="shared" si="5"/>
        <v>529.76125000000002</v>
      </c>
      <c r="E156" t="s">
        <v>218</v>
      </c>
      <c r="F156" t="s">
        <v>629</v>
      </c>
    </row>
    <row r="157" spans="1:6" x14ac:dyDescent="0.25">
      <c r="A157" s="47">
        <v>154</v>
      </c>
      <c r="B157" t="s">
        <v>629</v>
      </c>
      <c r="C157" s="30">
        <f t="shared" si="5"/>
        <v>529.76125000000002</v>
      </c>
      <c r="D157" s="30">
        <f t="shared" si="5"/>
        <v>529.76125000000002</v>
      </c>
      <c r="E157" t="s">
        <v>218</v>
      </c>
      <c r="F157" t="s">
        <v>629</v>
      </c>
    </row>
    <row r="158" spans="1:6" x14ac:dyDescent="0.25">
      <c r="A158" s="47">
        <v>155</v>
      </c>
      <c r="B158" t="s">
        <v>629</v>
      </c>
      <c r="C158" s="30">
        <f>5311.41/2*0.25</f>
        <v>663.92624999999998</v>
      </c>
      <c r="D158" s="30">
        <f>5311.41/2*0.25</f>
        <v>663.92624999999998</v>
      </c>
      <c r="E158" t="s">
        <v>218</v>
      </c>
      <c r="F158" t="s">
        <v>629</v>
      </c>
    </row>
    <row r="159" spans="1:6" x14ac:dyDescent="0.25">
      <c r="A159" s="47">
        <v>156</v>
      </c>
      <c r="B159" t="s">
        <v>629</v>
      </c>
      <c r="C159" s="30">
        <f t="shared" ref="C159:D165" si="6">4238.09/2*0.25</f>
        <v>529.76125000000002</v>
      </c>
      <c r="D159" s="30">
        <f t="shared" si="6"/>
        <v>529.76125000000002</v>
      </c>
      <c r="E159" t="s">
        <v>218</v>
      </c>
      <c r="F159" t="s">
        <v>629</v>
      </c>
    </row>
    <row r="160" spans="1:6" x14ac:dyDescent="0.25">
      <c r="A160" s="47">
        <v>157</v>
      </c>
      <c r="B160" t="s">
        <v>629</v>
      </c>
      <c r="C160" s="30">
        <f t="shared" si="6"/>
        <v>529.76125000000002</v>
      </c>
      <c r="D160" s="30">
        <f t="shared" si="6"/>
        <v>529.76125000000002</v>
      </c>
      <c r="E160" t="s">
        <v>218</v>
      </c>
      <c r="F160" t="s">
        <v>629</v>
      </c>
    </row>
    <row r="161" spans="1:6" x14ac:dyDescent="0.25">
      <c r="A161" s="47">
        <v>158</v>
      </c>
      <c r="B161" t="s">
        <v>629</v>
      </c>
      <c r="C161" s="30">
        <f t="shared" si="6"/>
        <v>529.76125000000002</v>
      </c>
      <c r="D161" s="30">
        <f t="shared" si="6"/>
        <v>529.76125000000002</v>
      </c>
      <c r="E161" t="s">
        <v>218</v>
      </c>
      <c r="F161" t="s">
        <v>629</v>
      </c>
    </row>
    <row r="162" spans="1:6" x14ac:dyDescent="0.25">
      <c r="A162" s="47">
        <v>159</v>
      </c>
      <c r="B162" t="s">
        <v>629</v>
      </c>
      <c r="C162" s="30">
        <f t="shared" si="6"/>
        <v>529.76125000000002</v>
      </c>
      <c r="D162" s="30">
        <f t="shared" si="6"/>
        <v>529.76125000000002</v>
      </c>
      <c r="E162" t="s">
        <v>218</v>
      </c>
      <c r="F162" t="s">
        <v>629</v>
      </c>
    </row>
    <row r="163" spans="1:6" x14ac:dyDescent="0.25">
      <c r="A163" s="47">
        <v>160</v>
      </c>
      <c r="B163" t="s">
        <v>629</v>
      </c>
      <c r="C163" s="30">
        <f t="shared" si="6"/>
        <v>529.76125000000002</v>
      </c>
      <c r="D163" s="30">
        <f t="shared" si="6"/>
        <v>529.76125000000002</v>
      </c>
      <c r="E163" t="s">
        <v>218</v>
      </c>
      <c r="F163" t="s">
        <v>629</v>
      </c>
    </row>
    <row r="164" spans="1:6" x14ac:dyDescent="0.25">
      <c r="A164" s="47">
        <v>161</v>
      </c>
      <c r="B164" t="s">
        <v>629</v>
      </c>
      <c r="C164" s="30">
        <f t="shared" si="6"/>
        <v>529.76125000000002</v>
      </c>
      <c r="D164" s="30">
        <f t="shared" si="6"/>
        <v>529.76125000000002</v>
      </c>
      <c r="E164" t="s">
        <v>218</v>
      </c>
      <c r="F164" t="s">
        <v>629</v>
      </c>
    </row>
    <row r="165" spans="1:6" x14ac:dyDescent="0.25">
      <c r="A165" s="47">
        <v>162</v>
      </c>
      <c r="B165" t="s">
        <v>629</v>
      </c>
      <c r="C165" s="30">
        <f t="shared" si="6"/>
        <v>529.76125000000002</v>
      </c>
      <c r="D165" s="30">
        <f t="shared" si="6"/>
        <v>529.76125000000002</v>
      </c>
      <c r="E165" t="s">
        <v>218</v>
      </c>
      <c r="F165" t="s">
        <v>629</v>
      </c>
    </row>
    <row r="166" spans="1:6" x14ac:dyDescent="0.25">
      <c r="A166" s="47">
        <v>163</v>
      </c>
      <c r="B166" t="s">
        <v>629</v>
      </c>
      <c r="C166" s="36">
        <v>0</v>
      </c>
      <c r="D166" s="36">
        <v>0</v>
      </c>
      <c r="E166" t="s">
        <v>218</v>
      </c>
      <c r="F166" t="s">
        <v>629</v>
      </c>
    </row>
    <row r="167" spans="1:6" x14ac:dyDescent="0.25">
      <c r="A167" s="47">
        <v>164</v>
      </c>
      <c r="B167" t="s">
        <v>629</v>
      </c>
      <c r="C167" s="42">
        <f t="shared" ref="C167:D169" si="7">4238.09/2*0.25</f>
        <v>529.76125000000002</v>
      </c>
      <c r="D167" s="42">
        <f t="shared" si="7"/>
        <v>529.76125000000002</v>
      </c>
      <c r="E167" t="s">
        <v>218</v>
      </c>
      <c r="F167" t="s">
        <v>629</v>
      </c>
    </row>
    <row r="168" spans="1:6" x14ac:dyDescent="0.25">
      <c r="A168" s="47">
        <v>165</v>
      </c>
      <c r="B168" t="s">
        <v>629</v>
      </c>
      <c r="C168" s="30">
        <f t="shared" si="7"/>
        <v>529.76125000000002</v>
      </c>
      <c r="D168" s="30">
        <f t="shared" si="7"/>
        <v>529.76125000000002</v>
      </c>
      <c r="E168" t="s">
        <v>218</v>
      </c>
      <c r="F168" t="s">
        <v>629</v>
      </c>
    </row>
    <row r="169" spans="1:6" x14ac:dyDescent="0.25">
      <c r="A169" s="47">
        <v>166</v>
      </c>
      <c r="B169" t="s">
        <v>629</v>
      </c>
      <c r="C169" s="30">
        <f t="shared" si="7"/>
        <v>529.76125000000002</v>
      </c>
      <c r="D169" s="30">
        <f t="shared" si="7"/>
        <v>529.76125000000002</v>
      </c>
      <c r="E169" t="s">
        <v>218</v>
      </c>
      <c r="F169" t="s">
        <v>629</v>
      </c>
    </row>
    <row r="170" spans="1:6" x14ac:dyDescent="0.25">
      <c r="A170" s="47">
        <v>167</v>
      </c>
      <c r="B170" t="s">
        <v>629</v>
      </c>
      <c r="C170" s="30">
        <f>5311.41/2*0.25</f>
        <v>663.92624999999998</v>
      </c>
      <c r="D170" s="30">
        <f>5311.41/2*0.25</f>
        <v>663.92624999999998</v>
      </c>
      <c r="E170" t="s">
        <v>218</v>
      </c>
      <c r="F170" t="s">
        <v>629</v>
      </c>
    </row>
    <row r="171" spans="1:6" x14ac:dyDescent="0.25">
      <c r="A171" s="47">
        <v>168</v>
      </c>
      <c r="B171" t="s">
        <v>629</v>
      </c>
      <c r="C171" s="30">
        <f t="shared" ref="C171:D179" si="8">4238.09/2*0.25</f>
        <v>529.76125000000002</v>
      </c>
      <c r="D171" s="30">
        <f t="shared" si="8"/>
        <v>529.76125000000002</v>
      </c>
      <c r="E171" t="s">
        <v>218</v>
      </c>
      <c r="F171" t="s">
        <v>629</v>
      </c>
    </row>
    <row r="172" spans="1:6" x14ac:dyDescent="0.25">
      <c r="A172" s="47">
        <v>169</v>
      </c>
      <c r="B172" t="s">
        <v>629</v>
      </c>
      <c r="C172" s="30">
        <f t="shared" si="8"/>
        <v>529.76125000000002</v>
      </c>
      <c r="D172" s="30">
        <f t="shared" si="8"/>
        <v>529.76125000000002</v>
      </c>
      <c r="E172" t="s">
        <v>218</v>
      </c>
      <c r="F172" t="s">
        <v>629</v>
      </c>
    </row>
    <row r="173" spans="1:6" x14ac:dyDescent="0.25">
      <c r="A173" s="47">
        <v>170</v>
      </c>
      <c r="B173" t="s">
        <v>629</v>
      </c>
      <c r="C173" s="30">
        <f t="shared" si="8"/>
        <v>529.76125000000002</v>
      </c>
      <c r="D173" s="30">
        <f t="shared" si="8"/>
        <v>529.76125000000002</v>
      </c>
      <c r="E173" t="s">
        <v>218</v>
      </c>
      <c r="F173" t="s">
        <v>629</v>
      </c>
    </row>
    <row r="174" spans="1:6" x14ac:dyDescent="0.25">
      <c r="A174" s="47">
        <v>171</v>
      </c>
      <c r="B174" t="s">
        <v>629</v>
      </c>
      <c r="C174" s="30">
        <f t="shared" si="8"/>
        <v>529.76125000000002</v>
      </c>
      <c r="D174" s="30">
        <f t="shared" si="8"/>
        <v>529.76125000000002</v>
      </c>
      <c r="E174" t="s">
        <v>218</v>
      </c>
      <c r="F174" t="s">
        <v>629</v>
      </c>
    </row>
    <row r="175" spans="1:6" x14ac:dyDescent="0.25">
      <c r="A175" s="47">
        <v>172</v>
      </c>
      <c r="B175" t="s">
        <v>629</v>
      </c>
      <c r="C175" s="30">
        <f t="shared" si="8"/>
        <v>529.76125000000002</v>
      </c>
      <c r="D175" s="30">
        <f t="shared" si="8"/>
        <v>529.76125000000002</v>
      </c>
      <c r="E175" t="s">
        <v>218</v>
      </c>
      <c r="F175" t="s">
        <v>629</v>
      </c>
    </row>
    <row r="176" spans="1:6" x14ac:dyDescent="0.25">
      <c r="A176" s="47">
        <v>173</v>
      </c>
      <c r="B176" t="s">
        <v>629</v>
      </c>
      <c r="C176" s="30">
        <f t="shared" si="8"/>
        <v>529.76125000000002</v>
      </c>
      <c r="D176" s="30">
        <f t="shared" si="8"/>
        <v>529.76125000000002</v>
      </c>
      <c r="E176" t="s">
        <v>218</v>
      </c>
      <c r="F176" t="s">
        <v>629</v>
      </c>
    </row>
    <row r="177" spans="1:6" x14ac:dyDescent="0.25">
      <c r="A177" s="47">
        <v>174</v>
      </c>
      <c r="B177" t="s">
        <v>629</v>
      </c>
      <c r="C177" s="30">
        <f t="shared" si="8"/>
        <v>529.76125000000002</v>
      </c>
      <c r="D177" s="30">
        <f t="shared" si="8"/>
        <v>529.76125000000002</v>
      </c>
      <c r="E177" t="s">
        <v>218</v>
      </c>
      <c r="F177" t="s">
        <v>629</v>
      </c>
    </row>
    <row r="178" spans="1:6" x14ac:dyDescent="0.25">
      <c r="A178" s="47">
        <v>175</v>
      </c>
      <c r="B178" t="s">
        <v>629</v>
      </c>
      <c r="C178" s="30">
        <f t="shared" si="8"/>
        <v>529.76125000000002</v>
      </c>
      <c r="D178" s="30">
        <f t="shared" si="8"/>
        <v>529.76125000000002</v>
      </c>
      <c r="E178" t="s">
        <v>218</v>
      </c>
      <c r="F178" t="s">
        <v>629</v>
      </c>
    </row>
    <row r="179" spans="1:6" x14ac:dyDescent="0.25">
      <c r="A179" s="47">
        <v>176</v>
      </c>
      <c r="B179" t="s">
        <v>629</v>
      </c>
      <c r="C179" s="30">
        <f t="shared" si="8"/>
        <v>529.76125000000002</v>
      </c>
      <c r="D179" s="30">
        <f t="shared" si="8"/>
        <v>529.76125000000002</v>
      </c>
      <c r="E179" t="s">
        <v>218</v>
      </c>
      <c r="F179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CHERSDJ</cp:lastModifiedBy>
  <dcterms:created xsi:type="dcterms:W3CDTF">2019-10-25T19:57:09Z</dcterms:created>
  <dcterms:modified xsi:type="dcterms:W3CDTF">2020-03-31T15:04:47Z</dcterms:modified>
</cp:coreProperties>
</file>